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customProperty7.bin" ContentType="application/vnd.openxmlformats-officedocument.spreadsheetml.customProperty"/>
  <Override PartName="/xl/drawings/drawing3.xml" ContentType="application/vnd.openxmlformats-officedocument.drawing+xml"/>
  <Override PartName="/xl/customProperty8.bin" ContentType="application/vnd.openxmlformats-officedocument.spreadsheetml.customProperty"/>
  <Override PartName="/xl/drawings/drawing4.xml" ContentType="application/vnd.openxmlformats-officedocument.drawing+xml"/>
  <Override PartName="/xl/customProperty9.bin" ContentType="application/vnd.openxmlformats-officedocument.spreadsheetml.customProperty"/>
  <Override PartName="/xl/drawings/drawing5.xml" ContentType="application/vnd.openxmlformats-officedocument.drawing+xml"/>
  <Override PartName="/xl/customProperty10.bin" ContentType="application/vnd.openxmlformats-officedocument.spreadsheetml.customProperty"/>
  <Override PartName="/xl/drawings/drawing6.xml" ContentType="application/vnd.openxmlformats-officedocument.drawing+xml"/>
  <Override PartName="/xl/customProperty11.bin" ContentType="application/vnd.openxmlformats-officedocument.spreadsheetml.customProperty"/>
  <Override PartName="/xl/drawings/drawing7.xml" ContentType="application/vnd.openxmlformats-officedocument.drawing+xml"/>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F:\WIP\Covered Bond Guarantor LP\Investor Report\HTT\2026.02\"/>
    </mc:Choice>
  </mc:AlternateContent>
  <xr:revisionPtr revIDLastSave="0" documentId="13_ncr:1_{A764648E-43BC-48D3-ACDB-DB766566A94E}"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1. NTT General" sheetId="19" r:id="rId6"/>
    <sheet name="D2. NTT General (2)" sheetId="20" r:id="rId7"/>
    <sheet name="D3. NTT Pool Distribution" sheetId="21" r:id="rId8"/>
    <sheet name="D4. NTT Pool Distribution (2)" sheetId="22" r:id="rId9"/>
    <sheet name="D5. NTT Pool Distribution (3)" sheetId="23" r:id="rId10"/>
    <sheet name="D6. NTT Appendix" sheetId="24" r:id="rId11"/>
    <sheet name="E. Optional ECB-ECAIs data" sheetId="18" r:id="rId12"/>
  </sheets>
  <definedNames>
    <definedName name="\A">#REF!</definedName>
    <definedName name="\G">#REF!</definedName>
    <definedName name="\M">#REF!</definedName>
    <definedName name="\P">#REF!</definedName>
    <definedName name="\S">#REF!</definedName>
    <definedName name="\U">#REF!</definedName>
    <definedName name="_16VERSION_NO.">#REF!</definedName>
    <definedName name="_1F">#REF!</definedName>
    <definedName name="_24NATIONAL_SALES">#REF!</definedName>
    <definedName name="_48VERSION_NO.">#REF!</definedName>
    <definedName name="_8NATIONAL_SALES">#REF!</definedName>
    <definedName name="_Act154">#REF!</definedName>
    <definedName name="_afc2">#REF!</definedName>
    <definedName name="_bal98">#REF!</definedName>
    <definedName name="_cad2">#REF!</definedName>
    <definedName name="_Fill" hidden="1">#REF!</definedName>
    <definedName name="_xlnm._FilterDatabase" localSheetId="2" hidden="1">'A. HTT General'!$L$112:$L$126</definedName>
    <definedName name="_xlnm._FilterDatabase" localSheetId="3" hidden="1">'B1. HTT Mortgage Assets'!$A$11:$D$187</definedName>
    <definedName name="_Lev14">#REF!</definedName>
    <definedName name="_Lev35">#REF!</definedName>
    <definedName name="_NIB2">#REF!</definedName>
    <definedName name="_pln98">#REF!</definedName>
    <definedName name="a">#REF!</definedName>
    <definedName name="a_bal">#REF!</definedName>
    <definedName name="a_cpr">#REF!</definedName>
    <definedName name="AB">#REF!</definedName>
    <definedName name="ABC">#REF!</definedName>
    <definedName name="acceptable_use_policy" localSheetId="0">Disclaimer!#REF!</definedName>
    <definedName name="Act_Apr">#REF!</definedName>
    <definedName name="Act_Aug">#REF!</definedName>
    <definedName name="Act_Dec">#REF!</definedName>
    <definedName name="Act_Feb">#REF!</definedName>
    <definedName name="Act_Jan">#REF!</definedName>
    <definedName name="Act_Jul">#REF!</definedName>
    <definedName name="Act_Jun">#REF!</definedName>
    <definedName name="Act_Mar">#REF!</definedName>
    <definedName name="Act_May">#REF!</definedName>
    <definedName name="Act_Oct">#REF!</definedName>
    <definedName name="ACTFID98">#REF!</definedName>
    <definedName name="actfmo35">#REF!</definedName>
    <definedName name="actfmo98">#REF!</definedName>
    <definedName name="actfyd35">#REF!</definedName>
    <definedName name="actfyd98">#REF!</definedName>
    <definedName name="Actual">#REF!</definedName>
    <definedName name="ACTUAL_APR">#REF!</definedName>
    <definedName name="AdjustedAssetsyr1">#REF!</definedName>
    <definedName name="AdjustedAssetsyr2">#REF!</definedName>
    <definedName name="AdjustedAssetsyr3">#REF!</definedName>
    <definedName name="AFC">#REF!</definedName>
    <definedName name="AGENT">#REF!</definedName>
    <definedName name="agentb">#REF!</definedName>
    <definedName name="all">#REF!</definedName>
    <definedName name="ALL_DATA">#REF!</definedName>
    <definedName name="All_Products">#REF!</definedName>
    <definedName name="ALLCOMMENTS">#REF!</definedName>
    <definedName name="ALLDATA">#REF!</definedName>
    <definedName name="annualize">#REF!</definedName>
    <definedName name="arrears">#REF!</definedName>
    <definedName name="AS2DocOpenMode" hidden="1">"AS2DocumentEdit"</definedName>
    <definedName name="Asset_Percentage">#REF!</definedName>
    <definedName name="aUG">#REF!</definedName>
    <definedName name="augupdate">#REF!</definedName>
    <definedName name="Average_page_response_time">#REF!</definedName>
    <definedName name="Average_Web_Page_Size__bytes">#REF!</definedName>
    <definedName name="AVG_DEPOSITS">#REF!</definedName>
    <definedName name="AVG_LOANS">#REF!</definedName>
    <definedName name="bal">#REF!</definedName>
    <definedName name="Bal_Range">#REF!</definedName>
    <definedName name="Balance">#REF!</definedName>
    <definedName name="BC">#REF!</definedName>
    <definedName name="BCC">#REF!</definedName>
    <definedName name="BDGrat">#REF!</definedName>
    <definedName name="Beacon_Range">#REF!</definedName>
    <definedName name="Ben">#REF!</definedName>
    <definedName name="blanksrange">#REF!</definedName>
    <definedName name="BOB">#REF!</definedName>
    <definedName name="Bonus">#REF!</definedName>
    <definedName name="Bonus1">#REF!</definedName>
    <definedName name="BOUGHT">#N/A</definedName>
    <definedName name="bp">#REF!</definedName>
    <definedName name="BSGrat">#REF!</definedName>
    <definedName name="Busgra">#REF!</definedName>
    <definedName name="buspro">#REF!</definedName>
    <definedName name="CAD">#REF!</definedName>
    <definedName name="CALGARY">#REF!</definedName>
    <definedName name="CALSALES">#REF!</definedName>
    <definedName name="cards">OFFSET(#REF!,0,0,COUNTA(#REF!),9)</definedName>
    <definedName name="cashflow3">#REF!</definedName>
    <definedName name="cashflow5">#REF!</definedName>
    <definedName name="cashflow6">#REF!</definedName>
    <definedName name="cashflow7">#REF!</definedName>
    <definedName name="cat">#REF!</definedName>
    <definedName name="cbb">OFFSET(#REF!,0,0,COUNTA(#REF!),9)</definedName>
    <definedName name="ccc">#REF!</definedName>
    <definedName name="CCGrat">#REF!</definedName>
    <definedName name="cd">#REF!</definedName>
    <definedName name="choice">#REF!</definedName>
    <definedName name="CLOB_DATA">#REF!</definedName>
    <definedName name="ColNum">#REF!</definedName>
    <definedName name="colnum1">#REF!</definedName>
    <definedName name="column">#REF!</definedName>
    <definedName name="comdep">OFFSET(#REF!,0,0,COUNTA(#REF!),9)</definedName>
    <definedName name="comlen">OFFSET(#REF!,0,0,COUNTA(#REF!),9)</definedName>
    <definedName name="comparison">#REF!</definedName>
    <definedName name="confin">OFFSET(#REF!,0,0,COUNTA(#REF!),9)</definedName>
    <definedName name="CorpH">#REF!</definedName>
    <definedName name="CorpHorizontal">#REF!</definedName>
    <definedName name="CRAP">#REF!</definedName>
    <definedName name="Cultea">0.1</definedName>
    <definedName name="CURMTH">#REF!</definedName>
    <definedName name="data">#REF!</definedName>
    <definedName name="data1">#REF!</definedName>
    <definedName name="_xlnm.Database">#REF!</definedName>
    <definedName name="Date">#REF!</definedName>
    <definedName name="DATE_RANGE">#REF!</definedName>
    <definedName name="DATE1">#N/A</definedName>
    <definedName name="Date2">#REF!</definedName>
    <definedName name="daterange">#REF!</definedName>
    <definedName name="DEC">#REF!</definedName>
    <definedName name="Delinquency_Bands">#REF!</definedName>
    <definedName name="depins">#REF!</definedName>
    <definedName name="detailsummary">#REF!</definedName>
    <definedName name="DISC">#N/A</definedName>
    <definedName name="Download_Rate_Per_Page__kbits_s">#REF!</definedName>
    <definedName name="edb">OFFSET(#REF!,0,0,COUNTA(#REF!),9)</definedName>
    <definedName name="efs">OFFSET(#REF!,0,0,COUNTA(#REF!),9)</definedName>
    <definedName name="emptra">#REF!</definedName>
    <definedName name="end">#REF!</definedName>
    <definedName name="EssAliasTable">"Default"</definedName>
    <definedName name="EssLatest">"Y1M1"</definedName>
    <definedName name="EssOptions">"A1100010000010000000001100000_0000"</definedName>
    <definedName name="Exceeds_Tolerance">OFFSET(#REF!,0,0,COUNTA(#REF!),9)</definedName>
    <definedName name="Except_U7900_Balance">#REF!</definedName>
    <definedName name="f">#N/A</definedName>
    <definedName name="F2000_PLAN">#REF!</definedName>
    <definedName name="f2000_pln">#REF!</definedName>
    <definedName name="FaceAmounts">#REF!</definedName>
    <definedName name="FBTS">#REF!</definedName>
    <definedName name="FEB">#REF!</definedName>
    <definedName name="Firewall_Bandwidth__Mbit_sec">#REF!</definedName>
    <definedName name="Fring">#REF!</definedName>
    <definedName name="fringe">#REF!</definedName>
    <definedName name="fteactualtable">#REF!</definedName>
    <definedName name="fteplantable">#REF!</definedName>
    <definedName name="FXLNRBIC">#N/A</definedName>
    <definedName name="GENERAL">#REF!</definedName>
    <definedName name="general_tc" localSheetId="0">Disclaimer!$A$61</definedName>
    <definedName name="Goodwillpostaxyr1">#REF!</definedName>
    <definedName name="Goodwillpostaxyr2">#REF!</definedName>
    <definedName name="Goodwillpostaxyr3">#REF!</definedName>
    <definedName name="Goodwillpretaxyr1">#REF!</definedName>
    <definedName name="Goodwillpretaxyr2">#REF!</definedName>
    <definedName name="Goodwillpretaxyr3">#REF!</definedName>
    <definedName name="GroupLOB">#REF!</definedName>
    <definedName name="HALIFAX">#REF!</definedName>
    <definedName name="IB">#REF!</definedName>
    <definedName name="IB_2">#REF!</definedName>
    <definedName name="IC">#REF!</definedName>
    <definedName name="IC_Drop">#REF!</definedName>
    <definedName name="inflation">#REF!</definedName>
    <definedName name="Input">#REF!</definedName>
    <definedName name="ins">OFFSET(#REF!,0,0,COUNTA(#REF!),9)</definedName>
    <definedName name="Inv">#REF!</definedName>
    <definedName name="invaht">#REF!</definedName>
    <definedName name="Investment_Equity">#REF!</definedName>
    <definedName name="JAN">#REF!</definedName>
    <definedName name="JETSET">#REF!</definedName>
    <definedName name="jjj">#REF!</definedName>
    <definedName name="jjkkkkkk">#REF!</definedName>
    <definedName name="JOHN">#REF!</definedName>
    <definedName name="johnb">#REF!</definedName>
    <definedName name="JUL">#REF!</definedName>
    <definedName name="JUN">#REF!</definedName>
    <definedName name="KEY">#REF!</definedName>
    <definedName name="LEAPMTHDAYS">#REF!</definedName>
    <definedName name="LEAPQTRDAYS">#REF!</definedName>
    <definedName name="LEAPYRDAYS">#REF!</definedName>
    <definedName name="LEAPYTDDAYS">#REF!</definedName>
    <definedName name="LINKDAYS">#REF!</definedName>
    <definedName name="Linked_Period">#REF!</definedName>
    <definedName name="list">#REF!</definedName>
    <definedName name="lkup">#REF!</definedName>
    <definedName name="llll">#REF!</definedName>
    <definedName name="lllll">#REF!</definedName>
    <definedName name="lobname">#REF!</definedName>
    <definedName name="lookup1">#REF!</definedName>
    <definedName name="LU">#REF!</definedName>
    <definedName name="MAR">#REF!</definedName>
    <definedName name="MAY">#REF!</definedName>
    <definedName name="MB">#REF!</definedName>
    <definedName name="MBC">#REF!</definedName>
    <definedName name="merit">#REF!</definedName>
    <definedName name="million">#REF!</definedName>
    <definedName name="MKTSHRTABLE">#REF!</definedName>
    <definedName name="mon">OFFSET(#REF!,0,0,COUNTA(#REF!),9)</definedName>
    <definedName name="month">#REF!</definedName>
    <definedName name="Month1">#REF!</definedName>
    <definedName name="monthnames">#REF!</definedName>
    <definedName name="monthnumber">#REF!</definedName>
    <definedName name="monthrange">#REF!</definedName>
    <definedName name="MONTREAL">#REF!</definedName>
    <definedName name="MORT">#N/A</definedName>
    <definedName name="Mortgage_Drop">#REF!</definedName>
    <definedName name="MortgageCommitment">#REF!</definedName>
    <definedName name="Mortgages">#REF!</definedName>
    <definedName name="msg">#REF!</definedName>
    <definedName name="mthactrange">#REF!</definedName>
    <definedName name="MTHDAYS">#REF!</definedName>
    <definedName name="MTHLOBADJ">#REF!</definedName>
    <definedName name="mthplanrange">#REF!</definedName>
    <definedName name="mthplnrange">#REF!</definedName>
    <definedName name="MTLSALES">#REF!</definedName>
    <definedName name="MTM_Range">#REF!</definedName>
    <definedName name="mtrtable">#REF!</definedName>
    <definedName name="Mul">#REF!</definedName>
    <definedName name="Multiplier">#REF!</definedName>
    <definedName name="mutfd">OFFSET(#REF!,0,0,COUNTA(#REF!),9)</definedName>
    <definedName name="mve">#REF!</definedName>
    <definedName name="N">#REF!</definedName>
    <definedName name="NATIONAL">#REF!</definedName>
    <definedName name="NB">#REF!</definedName>
    <definedName name="NBC">#REF!</definedName>
    <definedName name="NETWORK">#REF!</definedName>
    <definedName name="NIB">#REF!</definedName>
    <definedName name="NIE_Element">#REF!</definedName>
    <definedName name="NIEbreakdown">#REF!</definedName>
    <definedName name="nixyr1">#REF!</definedName>
    <definedName name="nixyr2">#REF!</definedName>
    <definedName name="nixyr3">#REF!</definedName>
    <definedName name="NL">#REF!</definedName>
    <definedName name="NLC">#REF!</definedName>
    <definedName name="noblanksrange">#REF!</definedName>
    <definedName name="novupd">#REF!</definedName>
    <definedName name="NS">#REF!</definedName>
    <definedName name="NSC">#REF!</definedName>
    <definedName name="NT">#REF!</definedName>
    <definedName name="Occ">#REF!</definedName>
    <definedName name="OCT">#REF!</definedName>
    <definedName name="ON">#REF!</definedName>
    <definedName name="ONC">#REF!</definedName>
    <definedName name="onlgra">#REF!</definedName>
    <definedName name="option">#REF!</definedName>
    <definedName name="OptionHedge">#REF!</definedName>
    <definedName name="Otherintangiblespostaxyr1">#REF!</definedName>
    <definedName name="Otherintangiblespostaxyr2">#REF!</definedName>
    <definedName name="Otherintangiblespostaxyr3">#REF!</definedName>
    <definedName name="Otherintangiblespretaxyr1">#REF!</definedName>
    <definedName name="Otherintangiblespretaxyr2">#REF!</definedName>
    <definedName name="Otherintangiblespretaxyr3">#REF!</definedName>
    <definedName name="OUTQTRLINKDAYS">#REF!</definedName>
    <definedName name="OUTYRLINKDAYS">#REF!</definedName>
    <definedName name="PAGE1">#REF!</definedName>
    <definedName name="PAGE2">#REF!</definedName>
    <definedName name="pctot">OFFSET(#REF!,0,0,COUNTA(#REF!),9)</definedName>
    <definedName name="PE">#REF!</definedName>
    <definedName name="PEC">#REF!</definedName>
    <definedName name="perd">#REF!</definedName>
    <definedName name="periodo">#REF!</definedName>
    <definedName name="periods">#REF!</definedName>
    <definedName name="PERSONNEL">#REF!</definedName>
    <definedName name="Pillar">#REF!</definedName>
    <definedName name="Pk_TPS_Scenario1">#REF!</definedName>
    <definedName name="Pk_TPS_Scenario2">#REF!</definedName>
    <definedName name="Pk_TPS_Scenario3">#REF!</definedName>
    <definedName name="Pk_TPS_Scenario4">#REF!</definedName>
    <definedName name="plan">#REF!</definedName>
    <definedName name="PLAN1998">#REF!</definedName>
    <definedName name="planmo35">#REF!</definedName>
    <definedName name="PlanPref">#REF!</definedName>
    <definedName name="planyd35">#REF!</definedName>
    <definedName name="Pool_drop">#REF!</definedName>
    <definedName name="principal">#REF!</definedName>
    <definedName name="PRIN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1">'E. Optional ECB-ECAIs data'!$A$2:$G$72</definedName>
    <definedName name="_xlnm.Print_Area" localSheetId="1">Introduction!$B$2:$J$43</definedName>
    <definedName name="_xlnm.Print_Area">#REF!</definedName>
    <definedName name="PRINT_AREA_MI">#REF!</definedName>
    <definedName name="_xlnm.Print_Titles" localSheetId="6">'D2. NTT General (2)'!$1:$7</definedName>
    <definedName name="_xlnm.Print_Titles" localSheetId="7">'D3. NTT Pool Distribution'!$1:$7</definedName>
    <definedName name="_xlnm.Print_Titles" localSheetId="8">'D4. NTT Pool Distribution (2)'!$1:$7</definedName>
    <definedName name="_xlnm.Print_Titles" localSheetId="9">'D5. NTT Pool Distribution (3)'!$1:$7</definedName>
    <definedName name="_xlnm.Print_Titles" localSheetId="10">'D6. NTT Appendix'!$1:$7</definedName>
    <definedName name="_xlnm.Print_Titles" localSheetId="0">Disclaimer!$2:$2</definedName>
    <definedName name="_xlnm.Print_Titles">#REF!</definedName>
    <definedName name="PRINT_TITLES_MI">#REF!</definedName>
    <definedName name="Prior_Period">#REF!</definedName>
    <definedName name="privacy_policy" localSheetId="0">Disclaimer!$A$136</definedName>
    <definedName name="Prod">#REF!</definedName>
    <definedName name="Prod_Cat">#REF!</definedName>
    <definedName name="Prod2">#REF!</definedName>
    <definedName name="QC">#REF!</definedName>
    <definedName name="QCC">#REF!</definedName>
    <definedName name="QRMLkUpTable">#REF!</definedName>
    <definedName name="qtr">#REF!</definedName>
    <definedName name="QTRDAYS">#REF!</definedName>
    <definedName name="QTRLOBADJ">#REF!</definedName>
    <definedName name="QUARTER">#REF!</definedName>
    <definedName name="quegra">#REF!</definedName>
    <definedName name="QueSal">#REF!</definedName>
    <definedName name="Rate_Range">#REF!</definedName>
    <definedName name="RedeemableIC_ConFund">#REF!</definedName>
    <definedName name="RedeemableICs">#REF!</definedName>
    <definedName name="ref">#REF!</definedName>
    <definedName name="refs">#REF!</definedName>
    <definedName name="REGIONDEP">#N/A</definedName>
    <definedName name="resmtg">OFFSET(#REF!,0,0,COUNTA(#REF!),9)</definedName>
    <definedName name="rge">#REF!</definedName>
    <definedName name="s_cpr">#REF!</definedName>
    <definedName name="Saleaht">#REF!</definedName>
    <definedName name="Sales">#REF!</definedName>
    <definedName name="SAVE">#REF!</definedName>
    <definedName name="scaledown">#REF!</definedName>
    <definedName name="scalename">#REF!</definedName>
    <definedName name="scenarios">#REF!</definedName>
    <definedName name="score">#REF!</definedName>
    <definedName name="SELF">#REF!</definedName>
    <definedName name="sencount" hidden="1">1</definedName>
    <definedName name="seraht">#REF!</definedName>
    <definedName name="Service">#REF!</definedName>
    <definedName name="Sick">#REF!</definedName>
    <definedName name="SK">#REF!</definedName>
    <definedName name="SKC">#REF!</definedName>
    <definedName name="ssss">#REF!</definedName>
    <definedName name="sta">#REF!</definedName>
    <definedName name="start">#REF!</definedName>
    <definedName name="strat">OFFSET(#REF!,0,0,COUNTA(#REF!),9)</definedName>
    <definedName name="SubData">#REF!</definedName>
    <definedName name="subject">#REF!</definedName>
    <definedName name="T1_bandwidth__Mbit_Second">#REF!</definedName>
    <definedName name="T1_Performance_Factor">#REF!</definedName>
    <definedName name="TAB3DDAT">#N/A</definedName>
    <definedName name="table_1a__agency_data">#REF!</definedName>
    <definedName name="Table_1f_Borrower_Count_Input">#REF!</definedName>
    <definedName name="table1">#REF!</definedName>
    <definedName name="TABLED4">#N/A</definedName>
    <definedName name="Tax">#REF!</definedName>
    <definedName name="test">#REF!</definedName>
    <definedName name="testa">#REF!</definedName>
    <definedName name="TextRefCopy1">#REF!</definedName>
    <definedName name="TextRefCopyRangeCount" hidden="1">1</definedName>
    <definedName name="Time_Period">#REF!</definedName>
    <definedName name="TL">2/14</definedName>
    <definedName name="tolerance">#REF!</definedName>
    <definedName name="TORONTO">#REF!</definedName>
    <definedName name="TORSALES">#REF!</definedName>
    <definedName name="Total_h4434">#REF!</definedName>
    <definedName name="Total_h4590">#REF!</definedName>
    <definedName name="Total_h4820">#REF!</definedName>
    <definedName name="Total_h4895">#REF!</definedName>
    <definedName name="Total_h4896">#REF!</definedName>
    <definedName name="Total_h5116">#REF!</definedName>
    <definedName name="Total_h5481">#REF!</definedName>
    <definedName name="Total_h5482">#REF!</definedName>
    <definedName name="Total_h5815">#REF!</definedName>
    <definedName name="Total_h6957">#REF!</definedName>
    <definedName name="Total_h6991">#REF!</definedName>
    <definedName name="Total_h7348">#REF!</definedName>
    <definedName name="Total_h8113">#REF!</definedName>
    <definedName name="Total_h8185">#REF!</definedName>
    <definedName name="Total_h8435">#REF!</definedName>
    <definedName name="Total_h8500">#REF!</definedName>
    <definedName name="Total_h8586">#REF!</definedName>
    <definedName name="Total_h8587">#REF!</definedName>
    <definedName name="Total_h8588">#REF!</definedName>
    <definedName name="Total_h8889">#REF!</definedName>
    <definedName name="Total_h8988">#REF!</definedName>
    <definedName name="TOTAL_RANGE">#REF!</definedName>
    <definedName name="tra">#REF!</definedName>
    <definedName name="tradbk">OFFSET(#REF!,0,0,COUNTA(#REF!),9)</definedName>
    <definedName name="Tree">#REF!</definedName>
    <definedName name="Tree2">#REF!</definedName>
    <definedName name="UP">#REF!</definedName>
    <definedName name="vac">#REF!</definedName>
    <definedName name="VANCOUVER">#REF!</definedName>
    <definedName name="vdate">#REF!</definedName>
    <definedName name="vengra">#REF!</definedName>
    <definedName name="VenSal">#REF!</definedName>
    <definedName name="vvv">#REF!</definedName>
    <definedName name="xbal">#REF!</definedName>
    <definedName name="xIB">#REF!</definedName>
    <definedName name="xmth">#REF!</definedName>
    <definedName name="xNIB">#REF!</definedName>
    <definedName name="yearnumber">#REF!</definedName>
    <definedName name="years">#REF!</definedName>
    <definedName name="YK">#REF!</definedName>
    <definedName name="YRDAYS">#REF!</definedName>
    <definedName name="YT">#REF!</definedName>
    <definedName name="YTDactrange">#REF!</definedName>
    <definedName name="YTDDAYS">#REF!</definedName>
    <definedName name="YTDLOBADJ">#REF!</definedName>
    <definedName name="YTDpln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F180" i="9"/>
  <c r="F181" i="9"/>
  <c r="F174" i="9"/>
  <c r="F173" i="9"/>
  <c r="F172" i="9"/>
  <c r="F171" i="9"/>
  <c r="F170" i="9"/>
  <c r="F160" i="9"/>
  <c r="F162" i="9"/>
  <c r="F161" i="9"/>
  <c r="F152" i="9"/>
  <c r="F151" i="9"/>
  <c r="F150" i="9"/>
  <c r="F111" i="9"/>
  <c r="F110" i="9"/>
  <c r="F109" i="9"/>
  <c r="F108" i="9"/>
  <c r="F107" i="9"/>
  <c r="F106" i="9"/>
  <c r="F105" i="9"/>
  <c r="F104" i="9"/>
  <c r="F103" i="9"/>
  <c r="F102" i="9"/>
  <c r="F101" i="9"/>
  <c r="F100" i="9"/>
  <c r="F36" i="9"/>
  <c r="D165" i="8" l="1"/>
  <c r="C235" i="8"/>
  <c r="C53" i="8"/>
  <c r="D89" i="8"/>
  <c r="C76" i="18"/>
  <c r="C115" i="8" l="1"/>
  <c r="D115" i="8" s="1"/>
  <c r="D141" i="8"/>
  <c r="C231" i="8"/>
  <c r="C12" i="9"/>
  <c r="D238" i="9"/>
  <c r="D187" i="9"/>
  <c r="G617" i="9"/>
  <c r="C209" i="8"/>
  <c r="F207" i="8" s="1"/>
  <c r="F99" i="9"/>
  <c r="D99" i="9"/>
  <c r="C99" i="9"/>
  <c r="C47" i="8"/>
  <c r="D382" i="9" l="1"/>
  <c r="C382" i="9"/>
  <c r="D346" i="9"/>
  <c r="C346" i="9"/>
  <c r="C585" i="9"/>
  <c r="D585" i="9"/>
  <c r="D45" i="8"/>
  <c r="D617" i="9"/>
  <c r="C617" i="9"/>
  <c r="F295" i="8"/>
  <c r="F307" i="8"/>
  <c r="F293" i="8"/>
  <c r="G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1" i="9"/>
  <c r="F327" i="9"/>
  <c r="F318" i="9"/>
  <c r="F322" i="9"/>
  <c r="F324" i="9"/>
  <c r="F319" i="9"/>
  <c r="F321" i="9"/>
  <c r="F312" i="9"/>
  <c r="F323" i="9"/>
  <c r="F325" i="9"/>
  <c r="F315" i="9"/>
  <c r="F316" i="9"/>
  <c r="F317" i="9"/>
  <c r="F313" i="9"/>
  <c r="F310" i="9"/>
  <c r="F328" i="9" s="1"/>
  <c r="F320" i="9"/>
  <c r="F326" i="9"/>
  <c r="F314" i="9"/>
  <c r="G323" i="9"/>
  <c r="G320" i="9"/>
  <c r="G311" i="9"/>
  <c r="G328" i="9" s="1"/>
  <c r="G327" i="9"/>
  <c r="G315" i="9"/>
  <c r="G317" i="9"/>
  <c r="G324" i="9"/>
  <c r="G314" i="9"/>
  <c r="G310" i="9"/>
  <c r="G316" i="9"/>
  <c r="G312" i="9"/>
  <c r="G321" i="9"/>
  <c r="G322" i="9"/>
  <c r="G325" i="9"/>
  <c r="G326" i="9"/>
  <c r="G313" i="9"/>
  <c r="G318"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307" i="8"/>
  <c r="D295" i="8"/>
  <c r="D291" i="8"/>
  <c r="D307" i="8"/>
  <c r="D293" i="8"/>
  <c r="C293"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4" i="8" l="1"/>
  <c r="F145" i="8"/>
  <c r="F146" i="8"/>
  <c r="F147" i="8"/>
  <c r="F148" i="8"/>
  <c r="F149" i="8"/>
  <c r="F150" i="8"/>
  <c r="F152" i="8"/>
  <c r="F153" i="8"/>
  <c r="F154" i="8"/>
  <c r="F155" i="8"/>
  <c r="F156" i="8"/>
  <c r="F158" i="8"/>
  <c r="F159" i="8"/>
  <c r="F160" i="8"/>
  <c r="F161" i="8"/>
  <c r="F162" i="8"/>
  <c r="F142" i="8"/>
  <c r="F143" i="8"/>
  <c r="F151" i="8"/>
  <c r="G152" i="8"/>
  <c r="G153" i="8"/>
  <c r="G142" i="8"/>
  <c r="G154" i="8"/>
  <c r="G143" i="8"/>
  <c r="G155" i="8"/>
  <c r="G144" i="8"/>
  <c r="G145" i="8"/>
  <c r="G158" i="8"/>
  <c r="G146" i="8"/>
  <c r="G147" i="8"/>
  <c r="G160" i="8"/>
  <c r="G148" i="8"/>
  <c r="G162" i="8"/>
  <c r="G151" i="8"/>
  <c r="G156" i="8"/>
  <c r="G159" i="8"/>
  <c r="G161" i="8"/>
  <c r="G149" i="8"/>
  <c r="G150" i="8"/>
  <c r="F121" i="8"/>
  <c r="F123" i="8"/>
  <c r="F124" i="8"/>
  <c r="F125" i="8"/>
  <c r="F126" i="8"/>
  <c r="F128" i="8"/>
  <c r="F129" i="8"/>
  <c r="F130" i="8"/>
  <c r="F117" i="8"/>
  <c r="F132" i="8"/>
  <c r="F118" i="8"/>
  <c r="F133" i="8"/>
  <c r="F119" i="8"/>
  <c r="F134" i="8"/>
  <c r="F120" i="8"/>
  <c r="F135" i="8"/>
  <c r="F136" i="8"/>
  <c r="F122"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<sst xmlns="http://schemas.openxmlformats.org/spreadsheetml/2006/main" count="7075" uniqueCount="2084">
  <si>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</si>
  <si>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</si>
  <si>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</si>
  <si>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</si>
  <si>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</si>
  <si>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</si>
  <si>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</si>
  <si>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</si>
  <si>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</si>
  <si>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</si>
  <si>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</si>
  <si>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</si>
  <si>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</si>
  <si>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</si>
  <si>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</si>
  <si>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</si>
  <si>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</si>
  <si>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</si>
  <si>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</si>
  <si>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</si>
  <si>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</si>
  <si>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</si>
  <si>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</si>
  <si>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</si>
  <si>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</si>
  <si>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</si>
  <si>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</si>
  <si>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</si>
  <si>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</si>
  <si>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</si>
  <si>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</si>
  <si>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</si>
  <si>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</si>
  <si>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</si>
  <si>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</si>
  <si>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</si>
  <si>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</si>
  <si>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</si>
  <si>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</si>
  <si>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</si>
  <si>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</si>
  <si>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</si>
  <si>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</si>
  <si>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</si>
  <si>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</si>
  <si>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</si>
  <si>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</si>
  <si>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</si>
  <si>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</si>
  <si>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</si>
  <si>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</si>
  <si>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</si>
  <si>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</si>
  <si>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</si>
  <si>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</si>
  <si>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</si>
  <si>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</si>
  <si>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</si>
  <si>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</si>
  <si>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</si>
  <si>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</si>
  <si>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</si>
  <si>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</si>
  <si>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</si>
  <si>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</si>
  <si>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</si>
  <si>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</si>
  <si>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</si>
  <si>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</si>
  <si>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</si>
  <si>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</si>
  <si>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</si>
  <si>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</si>
  <si>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</si>
  <si>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</si>
  <si>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</si>
  <si>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</si>
  <si>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</si>
  <si>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</si>
  <si>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</si>
  <si>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</si>
  <si>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</si>
  <si>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</si>
  <si>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</si>
  <si>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</si>
  <si>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</si>
  <si>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</si>
  <si>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</si>
  <si>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</si>
  <si>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</si>
  <si>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</si>
  <si>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</si>
  <si>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</si>
  <si>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</si>
  <si>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</si>
  <si>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</si>
  <si>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</si>
  <si>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</si>
  <si>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</si>
  <si>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</si>
  <si>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</si>
  <si>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</si>
  <si>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</si>
  <si>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</si>
  <si>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</si>
  <si>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</si>
  <si>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</si>
  <si>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</si>
  <si>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</si>
  <si>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</si>
  <si>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</si>
  <si>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</si>
  <si>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</si>
  <si>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</si>
  <si>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</si>
  <si>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</si>
  <si>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</si>
  <si>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</si>
  <si>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</si>
  <si>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</si>
  <si>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</si>
  <si>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</si>
  <si>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</si>
  <si>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</si>
  <si>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</si>
  <si>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</si>
  <si>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</si>
  <si>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</si>
  <si>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</si>
  <si>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</si>
  <si>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</si>
  <si>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</si>
  <si>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</si>
  <si>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</si>
  <si>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</si>
  <si>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</si>
  <si>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</si>
  <si>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</si>
  <si>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</si>
  <si>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</si>
  <si>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</si>
  <si>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</si>
  <si>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</si>
  <si>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</si>
  <si>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</si>
  <si>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</si>
  <si>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</si>
  <si>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</si>
  <si>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</si>
  <si>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</si>
  <si>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</si>
  <si>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</si>
  <si>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</si>
  <si>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</si>
  <si>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</si>
  <si>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</si>
  <si>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</si>
  <si>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</si>
  <si>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</si>
  <si>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</si>
  <si>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</si>
  <si>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</si>
  <si>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</si>
  <si>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</si>
  <si>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</si>
  <si>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</si>
  <si>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</si>
  <si>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</si>
  <si>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</si>
  <si>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</si>
  <si>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</si>
  <si>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</si>
  <si>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</si>
  <si>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</si>
  <si>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</si>
  <si>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</si>
  <si>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</si>
  <si>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</si>
  <si>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</si>
  <si>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</si>
  <si>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</si>
  <si>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</si>
  <si>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</si>
  <si>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</si>
  <si>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</si>
  <si>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</si>
  <si>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</si>
  <si>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</si>
  <si>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</si>
  <si>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</si>
  <si>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</si>
  <si>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</si>
  <si>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</si>
  <si>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</si>
  <si>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</si>
  <si>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</si>
  <si>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</si>
  <si>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</si>
  <si>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</si>
  <si>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</si>
  <si>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</si>
  <si>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</si>
  <si>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</si>
  <si>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</si>
  <si>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</si>
  <si>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</si>
  <si>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</si>
  <si>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</si>
  <si>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</si>
  <si>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</si>
  <si>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</si>
  <si>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</si>
  <si>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</si>
  <si>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</si>
  <si>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</si>
  <si>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</si>
  <si>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</si>
  <si>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</si>
  <si>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</si>
  <si>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</si>
  <si>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</si>
  <si>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</si>
  <si>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</si>
  <si>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</si>
  <si>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</si>
  <si>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</si>
  <si>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</si>
  <si>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</si>
  <si>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</si>
  <si>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</si>
  <si>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</si>
  <si>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</si>
  <si>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</si>
  <si>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</si>
  <si>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</si>
  <si>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</si>
  <si>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</si>
  <si>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</si>
  <si>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</si>
  <si>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</si>
  <si>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</si>
  <si>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</si>
  <si>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</si>
  <si>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</si>
  <si>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</si>
  <si>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</si>
  <si>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</si>
  <si>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</si>
  <si>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</si>
  <si>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</si>
  <si>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</si>
  <si>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</si>
  <si>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</si>
  <si>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</si>
  <si>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</si>
  <si>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</si>
  <si>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</si>
  <si>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</si>
  <si>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</si>
  <si>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</si>
  <si>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</si>
  <si>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</si>
  <si>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</si>
  <si>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</si>
  <si>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</si>
  <si>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</si>
  <si>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</si>
  <si>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</si>
  <si>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</si>
  <si>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</si>
  <si>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</si>
  <si>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</si>
  <si>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</si>
  <si>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</si>
  <si>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</si>
  <si>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</si>
  <si>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</si>
  <si>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</si>
  <si>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</si>
  <si>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</si>
  <si>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</si>
  <si>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</si>
  <si>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</si>
  <si>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</si>
  <si>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</si>
  <si>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</si>
  <si>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</si>
  <si>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</si>
  <si>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</si>
  <si>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</si>
  <si>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</si>
  <si>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</si>
  <si>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</si>
  <si>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</si>
  <si>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</si>
  <si>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</si>
  <si>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</si>
  <si>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</si>
  <si>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</si>
  <si>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</si>
  <si>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</si>
  <si>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</si>
  <si>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</si>
  <si>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</si>
  <si>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</si>
  <si>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</si>
  <si>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</si>
  <si>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</si>
  <si>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</si>
  <si>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</si>
  <si>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</si>
  <si>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</si>
  <si>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</si>
  <si>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</si>
  <si>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</si>
  <si>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</si>
  <si>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</si>
  <si>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</si>
  <si>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</si>
  <si>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</si>
  <si>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</si>
  <si>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</si>
  <si>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</si>
  <si>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</si>
  <si>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</si>
  <si>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</si>
  <si>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</si>
  <si>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</si>
  <si>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</si>
  <si>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</si>
  <si>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</si>
  <si>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</si>
  <si>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</si>
  <si>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</si>
  <si>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</si>
  <si>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</si>
  <si>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</si>
  <si>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</si>
  <si>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</si>
  <si>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</si>
  <si>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</si>
  <si>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</si>
  <si>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</si>
  <si>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</si>
  <si>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</si>
  <si>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</si>
  <si>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</si>
  <si>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</si>
  <si>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</si>
  <si>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</si>
  <si>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</si>
  <si>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</si>
  <si>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</si>
  <si>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</si>
  <si>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</si>
  <si>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</si>
  <si>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</si>
  <si>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</si>
  <si>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</si>
  <si>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</si>
  <si>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</si>
  <si>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</si>
  <si>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</si>
  <si>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</si>
  <si>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</si>
  <si>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</si>
  <si>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</si>
  <si>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</si>
  <si>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</si>
  <si>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</si>
  <si>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</si>
  <si>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</si>
  <si>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</si>
  <si>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</si>
  <si>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</si>
  <si>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</si>
  <si>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</si>
  <si>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</si>
  <si>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</si>
  <si>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</si>
  <si>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</si>
  <si>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</si>
  <si>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</si>
  <si>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</si>
  <si>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</si>
  <si>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</si>
  <si>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</si>
  <si>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</si>
  <si>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</si>
  <si>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</si>
  <si>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</si>
  <si>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</si>
  <si>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</si>
  <si>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</si>
  <si>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</si>
  <si>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</si>
  <si>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</si>
  <si>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</si>
  <si>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</si>
  <si>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</si>
  <si>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</si>
  <si>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</si>
  <si>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</si>
  <si>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</si>
  <si>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</si>
  <si>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</si>
  <si>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</si>
  <si>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</si>
  <si>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</si>
  <si>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</si>
  <si>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</si>
  <si>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</si>
  <si>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</si>
  <si>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</si>
  <si>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</si>
  <si>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</si>
  <si>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</si>
  <si>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</si>
  <si>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</si>
  <si>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</si>
  <si>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</si>
  <si>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</si>
  <si>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</si>
  <si>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</si>
  <si>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</si>
  <si>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</si>
  <si>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</si>
  <si>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</si>
  <si>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</si>
  <si>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</si>
  <si>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</si>
  <si>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</si>
  <si>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</si>
  <si>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</si>
  <si>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</si>
  <si>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</si>
  <si>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</si>
  <si>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</si>
  <si>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</si>
  <si>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</si>
  <si>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</si>
  <si>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</si>
  <si>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</si>
  <si>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</si>
  <si>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</si>
  <si>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</si>
  <si>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</si>
  <si>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</si>
  <si>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</si>
  <si>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</si>
  <si>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</si>
  <si>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</si>
  <si>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</si>
  <si>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</si>
  <si>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</si>
  <si>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</si>
  <si>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</si>
  <si>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</si>
  <si>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</si>
  <si>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</si>
  <si>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</si>
  <si>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</si>
  <si>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</si>
  <si>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</si>
  <si>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</si>
  <si>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</si>
  <si>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</si>
  <si>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</si>
  <si>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</si>
  <si>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</si>
  <si>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</si>
  <si>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</si>
  <si>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</si>
  <si>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</si>
  <si>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</si>
  <si>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</si>
  <si>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</si>
  <si>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</si>
  <si>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</si>
  <si>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</si>
  <si>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</si>
  <si>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</si>
  <si>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</si>
  <si>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</si>
  <si>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</si>
  <si>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</si>
  <si>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</si>
  <si>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</si>
  <si>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</si>
  <si>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</si>
  <si>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</si>
  <si>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</si>
  <si>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</si>
  <si>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</si>
  <si>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</si>
  <si>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</si>
  <si>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</si>
  <si>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</si>
  <si>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</si>
  <si>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</si>
  <si>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</si>
  <si>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</si>
  <si>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</si>
  <si>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</si>
  <si>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</si>
  <si>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</si>
  <si>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</si>
  <si>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</si>
  <si>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</si>
  <si>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</si>
  <si>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</si>
  <si>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</si>
  <si>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</si>
  <si>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</si>
  <si>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</si>
  <si>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</si>
  <si>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</si>
  <si>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</si>
  <si>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</si>
  <si>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</si>
  <si>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</si>
  <si>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</si>
  <si>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</si>
  <si>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</si>
  <si>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</si>
  <si>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</si>
  <si>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</si>
  <si>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</si>
  <si>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</si>
  <si>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</si>
  <si>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</si>
  <si>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</si>
  <si>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</si>
  <si>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</si>
  <si>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</si>
  <si>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</si>
  <si>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</si>
  <si>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</si>
  <si>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</si>
  <si>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</si>
  <si>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</si>
  <si>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</si>
  <si>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</si>
  <si>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</si>
  <si>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</si>
  <si>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</si>
  <si>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</si>
  <si>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</si>
  <si>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</si>
  <si>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</si>
  <si>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</si>
  <si>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</si>
  <si>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</si>
  <si>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</si>
  <si>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</si>
  <si>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</si>
  <si>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</si>
  <si>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</si>
  <si>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</si>
  <si>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</si>
  <si>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</si>
  <si>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</si>
  <si>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</si>
  <si>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</si>
  <si>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</si>
  <si>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</si>
  <si>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</si>
  <si>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</si>
  <si>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</si>
  <si>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</si>
  <si>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</si>
  <si>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</si>
  <si>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</si>
  <si>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</si>
  <si>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</si>
  <si>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</si>
  <si>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</si>
  <si>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</si>
  <si>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</si>
  <si>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</si>
  <si>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</si>
  <si>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</si>
  <si>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</si>
  <si>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</si>
  <si>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</si>
  <si>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</si>
  <si>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</si>
  <si>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</si>
  <si>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</si>
  <si>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</si>
  <si>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</si>
  <si>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</si>
  <si>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</si>
  <si>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</si>
  <si>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</si>
  <si>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</si>
  <si>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</si>
  <si>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</si>
  <si>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</si>
  <si>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</si>
  <si>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</si>
  <si>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</si>
  <si>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</si>
  <si>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</si>
  <si>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</si>
  <si>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</si>
  <si>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</si>
  <si>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</si>
  <si>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</si>
  <si>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</si>
  <si>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</si>
  <si>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</si>
  <si>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</si>
  <si>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</si>
  <si>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</si>
  <si>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</si>
  <si>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</si>
  <si>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</si>
  <si>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</si>
  <si>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</si>
  <si>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</si>
  <si>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</si>
  <si>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</si>
  <si>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</si>
  <si>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</si>
  <si>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</si>
  <si>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</si>
  <si>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</si>
  <si>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</si>
  <si>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</si>
  <si>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</si>
  <si>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</si>
  <si>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</si>
  <si>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</si>
  <si>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</si>
  <si>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</si>
  <si>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</si>
  <si>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</si>
  <si>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</si>
  <si>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</si>
  <si>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</si>
  <si>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</si>
  <si>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</si>
  <si>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</si>
  <si>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</si>
  <si>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</si>
  <si>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</si>
  <si>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</si>
  <si>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</si>
  <si>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</si>
  <si>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</si>
  <si>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</si>
  <si>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</si>
  <si>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</si>
  <si>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</si>
  <si>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</si>
  <si>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</si>
  <si>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</si>
  <si>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</si>
  <si>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</si>
  <si>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</si>
  <si>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</si>
  <si>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</si>
  <si>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</si>
  <si>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</si>
  <si>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</si>
  <si>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</si>
  <si>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</si>
  <si>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</si>
  <si>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</si>
  <si>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</si>
  <si>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</si>
  <si>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</si>
  <si>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</si>
  <si>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</si>
  <si>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</si>
  <si>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</si>
  <si>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</si>
  <si>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</si>
  <si>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</si>
  <si>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</si>
  <si>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</si>
  <si>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</si>
  <si>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</si>
  <si>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</si>
  <si>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</si>
  <si>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</si>
  <si>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</si>
  <si>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</si>
  <si>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</si>
  <si>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</si>
  <si>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</si>
  <si>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</si>
  <si>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</si>
  <si>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</si>
  <si>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</si>
  <si>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</si>
  <si>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</si>
  <si>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</si>
  <si>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</si>
  <si>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</si>
  <si>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</si>
  <si>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</si>
  <si>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</si>
  <si>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</si>
  <si>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</si>
  <si>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</si>
  <si>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</si>
  <si>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</si>
  <si>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</si>
  <si>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</si>
  <si>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</si>
  <si>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</si>
  <si>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</si>
  <si>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</si>
  <si>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</si>
  <si>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</si>
  <si>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</si>
  <si>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</si>
  <si>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</si>
  <si>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</si>
  <si>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</si>
  <si>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</si>
  <si>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</si>
  <si>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</si>
  <si>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</si>
  <si>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</si>
  <si>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</si>
  <si>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</si>
  <si>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</si>
  <si>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</si>
  <si>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</si>
  <si>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</si>
  <si>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</si>
  <si>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</si>
  <si>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</si>
  <si>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</si>
  <si>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</si>
  <si>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</si>
  <si>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</si>
  <si>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</si>
  <si>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</si>
  <si>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</si>
  <si>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</si>
  <si>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</si>
  <si>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</si>
  <si>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</si>
  <si>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</si>
  <si>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</si>
  <si>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</si>
  <si>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</si>
  <si>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</si>
  <si>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</si>
  <si>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</si>
  <si>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</si>
  <si>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</si>
  <si>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</si>
  <si>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</si>
  <si>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</si>
  <si>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</si>
  <si>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</si>
  <si>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</si>
  <si>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</si>
  <si>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</si>
  <si>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</si>
  <si>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</si>
  <si>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</si>
  <si>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</si>
  <si>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</si>
  <si>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</si>
  <si>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</si>
  <si>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</si>
  <si>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</si>
  <si>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</si>
  <si>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</si>
  <si>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</si>
  <si>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</si>
  <si>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</si>
  <si>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</si>
  <si>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</si>
  <si>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</si>
  <si>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</si>
  <si>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</si>
  <si>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</si>
  <si>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</si>
  <si>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</si>
  <si>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</si>
  <si>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</si>
  <si>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</si>
  <si>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</si>
  <si>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</si>
  <si>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</si>
  <si>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</si>
  <si>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</si>
  <si>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</si>
  <si>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</si>
  <si>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</si>
  <si>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</si>
  <si>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</si>
  <si>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</si>
  <si>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</si>
  <si>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</si>
  <si>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</si>
  <si>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</si>
  <si>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</si>
  <si>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</si>
  <si>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</si>
  <si>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</si>
  <si>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</si>
  <si>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</si>
  <si>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</si>
  <si>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</si>
  <si>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</si>
  <si>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</si>
  <si>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</si>
  <si>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</si>
  <si>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</si>
  <si>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</si>
  <si>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</si>
  <si>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</si>
  <si>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</si>
  <si>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</si>
  <si>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</si>
  <si>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</si>
  <si>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</si>
  <si>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</si>
  <si>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</si>
  <si>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</si>
  <si>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</si>
  <si>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</si>
  <si>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</si>
  <si>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</si>
  <si>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</si>
  <si>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</si>
  <si>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</si>
  <si>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</si>
  <si>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</si>
  <si>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</si>
  <si>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</si>
  <si>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</si>
  <si>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</si>
  <si>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</si>
  <si>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</si>
  <si>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</si>
  <si>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</si>
  <si>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</si>
  <si>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</si>
  <si>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</si>
  <si>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</si>
  <si>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</si>
  <si>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</si>
  <si>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</si>
  <si>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</si>
  <si>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</si>
  <si>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</si>
  <si>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</si>
  <si>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</si>
  <si>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</si>
  <si>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</si>
  <si>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</si>
  <si>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</si>
  <si>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</si>
  <si>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</si>
  <si>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</si>
  <si>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</si>
  <si>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</si>
  <si>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</si>
  <si>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</si>
  <si>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</si>
  <si>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</si>
  <si>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</si>
  <si>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</si>
  <si>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</si>
  <si>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</si>
  <si>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</si>
  <si>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</si>
  <si>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</si>
  <si>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</si>
  <si>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</si>
  <si>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</si>
  <si>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</si>
  <si>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</si>
  <si>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</si>
  <si>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</si>
  <si>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</si>
  <si>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</si>
  <si>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</si>
  <si>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</si>
  <si>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</si>
  <si>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</si>
  <si>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</si>
  <si>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</si>
  <si>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</si>
  <si>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</si>
  <si>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</si>
  <si>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</si>
  <si>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</si>
  <si>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</si>
  <si>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</si>
  <si>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</si>
  <si>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</si>
  <si>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</si>
  <si>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</si>
  <si>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</si>
  <si>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</si>
  <si>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</si>
  <si>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</si>
  <si>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</si>
  <si>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</si>
  <si>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</si>
  <si>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</si>
  <si>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</si>
  <si>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</si>
  <si>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</si>
  <si>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</si>
  <si>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</si>
  <si>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</si>
  <si>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</si>
  <si>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</si>
  <si>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</si>
  <si>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</si>
  <si>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</si>
  <si>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</si>
  <si>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</si>
  <si>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</si>
  <si>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</si>
  <si>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</si>
  <si>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</si>
  <si>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</si>
  <si>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</si>
  <si>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</si>
  <si>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</si>
  <si>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</si>
  <si>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</si>
  <si>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</si>
  <si>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</si>
  <si>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</si>
  <si>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</si>
  <si>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</si>
  <si>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</si>
  <si>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</si>
  <si>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</si>
  <si>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</si>
  <si>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</si>
  <si>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</si>
  <si>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</si>
  <si>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</si>
  <si>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</si>
  <si>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</si>
  <si>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</si>
  <si>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</si>
  <si>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</si>
  <si>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</si>
  <si>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</si>
  <si>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</si>
  <si>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</si>
  <si>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</si>
  <si>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</si>
  <si>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</si>
  <si>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</si>
  <si>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</si>
  <si>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</si>
  <si>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</si>
  <si>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</si>
  <si>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</si>
  <si>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</si>
  <si>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</si>
  <si>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</si>
  <si>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</si>
  <si>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</si>
  <si>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</si>
  <si>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</si>
  <si>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</si>
  <si>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</si>
  <si>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</si>
  <si>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</si>
  <si>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</si>
  <si>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</si>
  <si>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</si>
  <si>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</si>
  <si>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</si>
  <si>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</si>
  <si>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</si>
  <si>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</si>
  <si>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</si>
  <si>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</si>
  <si>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</si>
  <si>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</si>
  <si>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</si>
  <si>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</si>
  <si>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</si>
  <si>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</si>
  <si>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</si>
  <si>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</si>
  <si>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</si>
  <si>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</si>
  <si>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</si>
  <si>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</si>
  <si>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</si>
  <si>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</si>
  <si>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</si>
  <si>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</si>
  <si>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</si>
  <si>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</si>
  <si>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</si>
  <si>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</si>
  <si>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</si>
  <si>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</si>
  <si>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</si>
  <si>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</si>
  <si>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</si>
  <si>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</si>
  <si>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</si>
  <si>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</si>
  <si>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</si>
  <si>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</si>
  <si>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</si>
  <si>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</si>
  <si>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</si>
  <si>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</si>
  <si>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</si>
  <si>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</si>
  <si>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</si>
  <si>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</si>
  <si>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</si>
  <si>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</si>
  <si>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</si>
  <si>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</si>
  <si>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</si>
  <si>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</si>
  <si>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</si>
  <si>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</si>
  <si>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</si>
  <si>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</si>
  <si>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</si>
  <si>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</si>
  <si>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</si>
  <si>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</si>
  <si>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</si>
  <si>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</si>
  <si>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</si>
  <si>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</si>
  <si>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</si>
  <si>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</si>
  <si>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</si>
  <si>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</si>
  <si>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</si>
  <si>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</si>
  <si>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</si>
  <si>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</si>
  <si>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</si>
  <si>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</si>
  <si>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</si>
  <si>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</si>
  <si>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</si>
  <si>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</si>
  <si>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</si>
  <si>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</si>
  <si>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</si>
  <si>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</si>
  <si>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</si>
  <si>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</si>
  <si>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</si>
  <si>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</si>
  <si>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</si>
  <si>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</si>
  <si>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</si>
  <si>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</si>
  <si>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</si>
  <si>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</si>
  <si>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</si>
  <si>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</si>
  <si>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</si>
  <si>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</si>
  <si>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</si>
  <si>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</si>
  <si>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</si>
  <si>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</si>
  <si>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</si>
  <si>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</si>
  <si>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</si>
  <si>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</si>
  <si>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</si>
  <si>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</si>
  <si>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</si>
  <si>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</si>
  <si>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</si>
  <si>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</si>
  <si>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</si>
  <si>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</si>
  <si>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</si>
  <si>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</si>
  <si>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</si>
  <si>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</si>
  <si>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</si>
  <si>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</si>
  <si>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</si>
  <si>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</si>
  <si>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</si>
  <si>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</si>
  <si>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</si>
  <si>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</si>
  <si>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</si>
  <si>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</si>
  <si>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</si>
  <si>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</si>
  <si>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</si>
  <si>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</si>
  <si>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</si>
  <si>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</si>
  <si>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</si>
  <si>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</si>
  <si>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</si>
  <si>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</si>
  <si>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</si>
  <si>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</si>
  <si>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</si>
  <si>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</si>
  <si>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</si>
  <si>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</si>
  <si>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</si>
  <si>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</si>
  <si>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</si>
  <si>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</si>
  <si>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</si>
  <si>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</si>
  <si>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</si>
  <si>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</si>
  <si>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</si>
  <si>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</si>
  <si>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</si>
  <si>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</si>
  <si>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</si>
  <si>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</si>
  <si>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</si>
  <si>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</si>
  <si>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</si>
  <si>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</si>
  <si>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</si>
  <si>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</si>
  <si>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</si>
  <si>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</si>
  <si>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</si>
  <si>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</si>
  <si>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</si>
  <si>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</si>
  <si>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</si>
  <si>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</si>
  <si>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</si>
  <si>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</si>
  <si>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</si>
  <si>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</si>
  <si>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</si>
  <si>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</si>
  <si>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</si>
  <si>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</si>
  <si>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</si>
  <si>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</si>
  <si>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</si>
  <si>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</si>
  <si>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</si>
  <si>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</si>
  <si>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</si>
  <si>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</si>
  <si>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</si>
  <si>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</si>
  <si>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</si>
  <si>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</si>
  <si>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</si>
  <si>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</si>
  <si>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</si>
  <si>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</si>
  <si>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</si>
  <si>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</si>
  <si>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</si>
  <si>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</si>
  <si>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</si>
  <si>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</si>
  <si>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</si>
  <si>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</si>
  <si>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</si>
  <si>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</si>
  <si>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</si>
  <si>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</si>
  <si>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</si>
  <si>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</si>
  <si>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</si>
  <si>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</si>
  <si>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</si>
  <si>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</si>
  <si>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</si>
  <si>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</si>
  <si>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</si>
  <si>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</si>
  <si>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</si>
  <si>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</si>
  <si>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</si>
  <si>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</si>
  <si>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</si>
  <si>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</si>
  <si>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</si>
  <si>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</si>
  <si>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</si>
  <si>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</si>
  <si>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</si>
  <si>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</si>
  <si>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</si>
  <si>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</si>
  <si>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</si>
  <si>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</si>
  <si>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</si>
  <si>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</si>
  <si>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</si>
  <si>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</si>
  <si>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</si>
  <si>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</si>
  <si>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</si>
  <si>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</si>
  <si>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</si>
  <si>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</si>
  <si>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</si>
  <si>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</si>
  <si>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</si>
  <si>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</si>
  <si>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</si>
  <si>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</si>
  <si>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</si>
  <si>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</si>
  <si>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</si>
  <si>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</si>
  <si>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</si>
  <si>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</si>
  <si>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</si>
  <si>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</si>
  <si>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</si>
  <si>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</si>
  <si>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</si>
  <si>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</si>
  <si>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</si>
  <si>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</si>
  <si>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</si>
  <si>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</si>
  <si>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</si>
  <si>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</si>
  <si>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</si>
  <si>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</si>
  <si>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</si>
  <si>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</si>
  <si>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</si>
  <si>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</si>
  <si>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</si>
  <si>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</si>
  <si>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</si>
  <si>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</si>
  <si>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</si>
  <si>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</si>
  <si>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</si>
  <si>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</si>
  <si>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</si>
  <si>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</si>
  <si>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</si>
  <si>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</si>
  <si>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</si>
  <si>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</si>
  <si>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</si>
  <si>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</si>
  <si>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</si>
  <si>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</si>
  <si>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</si>
  <si>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</si>
  <si>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</si>
  <si>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</si>
  <si>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</si>
  <si>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</si>
  <si>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</si>
  <si>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</si>
  <si>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</si>
  <si>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</si>
  <si>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</si>
  <si>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</si>
  <si>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</si>
  <si>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</si>
  <si>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</si>
  <si>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</si>
  <si>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</si>
  <si>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</si>
  <si>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</si>
  <si>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</si>
  <si>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</si>
  <si>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</si>
  <si>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</si>
  <si>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</si>
  <si>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</si>
  <si>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</si>
  <si>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</si>
  <si>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</si>
  <si>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</si>
  <si>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</si>
  <si>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</si>
  <si>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</si>
  <si>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</si>
  <si>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</si>
  <si>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</si>
  <si>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</si>
  <si>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</si>
  <si>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</si>
  <si>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</si>
  <si>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</si>
  <si>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</si>
  <si>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</si>
  <si>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</si>
  <si>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</si>
  <si>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</si>
  <si>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</si>
  <si>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</si>
  <si>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</si>
  <si>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</si>
  <si>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</si>
  <si>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</si>
  <si>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</si>
  <si>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</si>
  <si>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</si>
  <si>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</si>
  <si>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</si>
  <si>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</si>
  <si>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</si>
  <si>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</si>
  <si>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</si>
  <si>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</si>
  <si>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</si>
  <si>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</si>
  <si>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</si>
  <si>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</si>
  <si>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</si>
  <si>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</si>
  <si>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</si>
  <si>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</si>
  <si>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</si>
  <si>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</si>
  <si>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</si>
  <si>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</si>
  <si>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</si>
  <si>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</si>
  <si>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</si>
  <si>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</si>
  <si>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</si>
  <si>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</si>
  <si>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</si>
  <si>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</si>
  <si>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</si>
  <si>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</si>
  <si>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</si>
  <si>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</si>
  <si>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</si>
  <si>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</si>
  <si>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</si>
  <si>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</si>
  <si>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</si>
  <si>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</si>
  <si>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</si>
  <si>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</si>
  <si>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</si>
  <si>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</si>
  <si>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</si>
  <si>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</si>
  <si>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</si>
  <si>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</si>
  <si>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</si>
  <si>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</si>
  <si>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</si>
  <si>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</si>
  <si>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</si>
  <si>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</si>
  <si>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</si>
  <si>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</si>
  <si>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</si>
  <si>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</si>
  <si>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</si>
  <si>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</si>
  <si>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</si>
  <si>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</si>
  <si>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</si>
  <si>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</si>
  <si>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</si>
  <si>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</si>
  <si>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</si>
  <si>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</si>
  <si>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</si>
  <si>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</si>
  <si>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</si>
  <si>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</si>
  <si>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</si>
  <si>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</si>
  <si>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</si>
  <si>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</si>
  <si>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</si>
  <si>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</si>
  <si>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</si>
  <si>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</si>
  <si>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</si>
  <si>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</si>
  <si>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</si>
  <si>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</si>
  <si>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</si>
  <si>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</si>
  <si>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</si>
  <si>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</si>
  <si>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</si>
  <si>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</si>
  <si>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</si>
  <si>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</si>
  <si>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</si>
  <si>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</si>
  <si>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</si>
  <si>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</si>
  <si>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</si>
  <si>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</si>
  <si>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</si>
  <si>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</si>
  <si>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</si>
  <si>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</si>
  <si>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</si>
  <si>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</si>
  <si>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</si>
  <si>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</si>
  <si>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</si>
  <si>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</si>
  <si>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</si>
  <si>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</si>
  <si>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</si>
  <si>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</si>
  <si>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</si>
  <si>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</si>
  <si>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</si>
  <si>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</si>
  <si>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</si>
  <si>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</si>
  <si>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</si>
  <si>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</si>
  <si>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</si>
  <si>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</si>
  <si>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</si>
  <si>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</si>
  <si>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</si>
  <si>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</si>
  <si>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</si>
  <si>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</si>
  <si>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</si>
  <si>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</si>
  <si>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</si>
  <si>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</si>
  <si>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</si>
  <si>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</si>
  <si>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</si>
  <si>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</si>
  <si>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</si>
  <si>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</si>
  <si>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</si>
  <si>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</si>
  <si>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</si>
  <si>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</si>
  <si>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</si>
  <si>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</si>
  <si>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</si>
  <si>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</si>
  <si>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</si>
  <si>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</si>
  <si>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</si>
  <si>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</si>
  <si>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</si>
  <si>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</si>
  <si>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</si>
  <si>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</si>
  <si>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</si>
  <si>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</si>
  <si>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</si>
  <si>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</si>
  <si>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</si>
  <si>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</si>
  <si>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</si>
  <si>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</si>
  <si>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</si>
  <si>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</si>
  <si>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</si>
  <si>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</si>
  <si>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</si>
  <si>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</si>
  <si>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</si>
  <si>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</si>
  <si>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</si>
  <si>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</si>
  <si>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</si>
  <si>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</si>
  <si>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</si>
  <si>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</si>
  <si>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</si>
  <si>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</si>
  <si>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</si>
  <si>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</si>
  <si>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</si>
  <si>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</si>
  <si>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</si>
  <si>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</si>
  <si>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</si>
  <si>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</si>
  <si>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</si>
  <si>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</si>
  <si>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</si>
  <si>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</si>
  <si>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</si>
  <si>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</si>
  <si>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</si>
  <si>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</si>
  <si>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</si>
  <si>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</si>
  <si>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</si>
  <si>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</si>
  <si>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</si>
  <si>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</si>
  <si>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</si>
  <si>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</si>
  <si>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</si>
  <si>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</si>
  <si>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</si>
  <si>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</si>
  <si>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</si>
  <si>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</si>
  <si>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</si>
  <si>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</si>
  <si>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</si>
  <si>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</si>
  <si>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</si>
  <si>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</si>
  <si>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</si>
  <si>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</si>
  <si>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</si>
  <si>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</si>
  <si>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</si>
  <si>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</si>
  <si>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</si>
  <si>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</si>
  <si>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</si>
  <si>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</si>
  <si>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</si>
  <si>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</si>
  <si>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</si>
  <si>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</si>
  <si>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</si>
  <si>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</si>
  <si>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</si>
  <si>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</si>
  <si>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</si>
  <si>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</si>
  <si>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</si>
  <si>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</si>
  <si>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</si>
  <si>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</si>
  <si>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</si>
  <si>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</si>
  <si>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</si>
  <si>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</si>
  <si>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</si>
  <si>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</si>
  <si>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</si>
  <si>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</si>
  <si>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</si>
  <si>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</si>
  <si>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</si>
  <si>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</si>
  <si>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</si>
  <si>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</si>
  <si>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</si>
  <si>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</si>
  <si>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</si>
  <si>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</si>
  <si>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</si>
  <si>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</si>
  <si>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</si>
  <si>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</si>
  <si>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</si>
  <si>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</si>
  <si>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</si>
  <si>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</si>
  <si>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</si>
  <si>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</si>
  <si>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</si>
  <si>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</si>
  <si>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</si>
  <si>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</si>
  <si>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</si>
  <si>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</si>
  <si>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</si>
  <si>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</si>
  <si>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</si>
  <si>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</si>
  <si>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</si>
  <si>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</si>
  <si>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</si>
  <si>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</si>
  <si>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</si>
  <si>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</si>
  <si>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</si>
  <si>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</si>
  <si>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</si>
  <si>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</si>
  <si>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</si>
  <si>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</si>
  <si>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Bank of Montreal</t>
  </si>
  <si>
    <t>BMO Covered Bond Guarantor Limited Partnership</t>
  </si>
  <si>
    <t>https://www.bmo.com/home/about/banking/investor-relations/fixed-income-investors/covered-bonds/registered-covered-bond#</t>
  </si>
  <si>
    <t>Y</t>
  </si>
  <si>
    <t>N</t>
  </si>
  <si>
    <t>https://coveredbondlabel.com/issuer/149-bank-of-montreal</t>
  </si>
  <si>
    <t>Intra-group</t>
  </si>
  <si>
    <t>Royal Bank of Canada</t>
  </si>
  <si>
    <t>Alberta</t>
  </si>
  <si>
    <t>British Columbia</t>
  </si>
  <si>
    <t>Manitoba</t>
  </si>
  <si>
    <t>New Brunswick</t>
  </si>
  <si>
    <t>Newfoundland</t>
  </si>
  <si>
    <t>Northwest Territories &amp; Nunavut</t>
  </si>
  <si>
    <t>Nova Scotia</t>
  </si>
  <si>
    <t>Ontario</t>
  </si>
  <si>
    <t>Prince Edward Island</t>
  </si>
  <si>
    <t>Quebec</t>
  </si>
  <si>
    <t>Saskatchewan</t>
  </si>
  <si>
    <t>Yukon Territories</t>
  </si>
  <si>
    <t>99,999 and below</t>
  </si>
  <si>
    <t>100,000 - 199,999</t>
  </si>
  <si>
    <t>200,000 - 299,999</t>
  </si>
  <si>
    <t>300,000 - 399,999</t>
  </si>
  <si>
    <t>400,000 - 499,999</t>
  </si>
  <si>
    <t>500,000 - 599,999</t>
  </si>
  <si>
    <t>600,000 - 699,999</t>
  </si>
  <si>
    <t>700,000 - 799,999</t>
  </si>
  <si>
    <t>800,000 - 899,999</t>
  </si>
  <si>
    <t>900,000 - 999,999</t>
  </si>
  <si>
    <t xml:space="preserve">Maturity date of cover assets, consisting of residential mortgage loans, is bucketed based on the remaining term of the borrowers' contractual term, with no prepayment assumed.  </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</si>
  <si>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</si>
  <si>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</si>
  <si>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</si>
  <si>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</si>
  <si>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</si>
  <si>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</si>
  <si>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</si>
  <si>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</si>
  <si>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Repayment Type - Other</t>
  </si>
  <si>
    <t>Asset Coverage Test</t>
  </si>
  <si>
    <t>Valuation Calculation</t>
  </si>
  <si>
    <t>Loan Seasoning</t>
  </si>
  <si>
    <t xml:space="preserve">Loan Seasoning is defined as the time, in months, lapsed from origination or last renewal if applicable. </t>
  </si>
  <si>
    <t>NQQ6HPCNCCU6TUTQYE16</t>
  </si>
  <si>
    <t>ES7IP3U3RHIGC71XBU11</t>
  </si>
  <si>
    <t>Computershare Trust Company of Canada</t>
  </si>
  <si>
    <t>549300FOILUVZ0QCR072</t>
  </si>
  <si>
    <t>KPMG LLP</t>
  </si>
  <si>
    <t>549300G1CEVDWVMRLW77</t>
  </si>
  <si>
    <t>Interest Rate</t>
  </si>
  <si>
    <t>Currency Rate</t>
  </si>
  <si>
    <t>1,000,000 and above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</si>
  <si>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</si>
  <si>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</si>
  <si>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</si>
  <si>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Non-amortizing refers to an Eligible Loan whose payments have stopped amortizing principal (including negative or stagnant amortizing mortgages) after transfer to the Guarantor.</t>
  </si>
  <si>
    <t>The indexation methodology used to update the Original Market Value is based on Teranet -  National Bank HPI Monthly Metropolitan Indices covering 32 Canadian Census Metropolitan Areas (“CMAs”) with respect to Properties located within those CMAs and Teranet - National Bank Composite 11 House Price IndexTM (the “Composite 11 House Price Index”), which is calculated as a weighted average of price data for eleven major cities in Canada, for Properties located in all other areas of Canada.  Details of the Composite 11 House Price Index may be found at www.housepriceindex.ca.
For each Property in the Portfolio, the indexed valuation will be determined at least quarterly by multiplying the Original Market Value (as defined in the CMHC Guide) for such Property by the percentage change since the valuation date in the price level for the index in which such Property is located.</t>
  </si>
  <si>
    <t>The Bank of New York Mellon, UBS AG</t>
  </si>
  <si>
    <t>HPFHU0OQ28E4N0NFVK49,BFM8T61CT2L1QCEMIK50</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</si>
  <si>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Substitution Assets outside of Reserve Fund
E: The outstanding principal amount credited to the Reserve Fund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</si>
  <si>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The aggregate LTV Adjusted Loan Present Value, net of Adjustments, of (i) each Loan that is a Performing Eligible Loan, which will be the lower of (1) the Present Value of the relevant Loan on such Calculation Date, and (2) 80 per cent. multiplied by the Latest Valuation relating to that Loan, and (ii) each Loan that is not a Performing Eligible Loan, which will be equal to zero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outside of Reserve Fund
E: The balance, if any, of the Reserve Fund and the amounts credited to the Pre-Maturity Liquidity Ledger, as applicable provided that Substitution Assets in the Reserve Fund will be valued using the Trading Value
F: The Trading Value of the Swap Collateral, if applicable</t>
  </si>
  <si>
    <t>Covered bonds may bear interest at any rate and any payment frequency.   Interest rate may be fixed or floating coupons.</t>
  </si>
  <si>
    <t>Covered bonds may be of any term and have a fixed (hard bullet) or extendable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</si>
  <si>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Reporting Date: 16/03/26</t>
  </si>
  <si>
    <t>Cut-off Date: 28/02/26</t>
  </si>
  <si>
    <t>28/02/2026</t>
  </si>
  <si>
    <t/>
  </si>
  <si>
    <t>BMO Global Registered Covered Bond Program Monthly Investor Report</t>
  </si>
  <si>
    <r>
      <rPr>
        <b/>
        <sz val="5"/>
        <color rgb="FF000000"/>
        <rFont val="Arial"/>
        <family val="2"/>
      </rPr>
      <t xml:space="preserve">Calculation Date:
</t>
    </r>
    <r>
      <rPr>
        <b/>
        <sz val="5"/>
        <color rgb="FF000000"/>
        <rFont val="Arial"/>
        <family val="2"/>
      </rPr>
      <t xml:space="preserve">Date of Report: </t>
    </r>
  </si>
  <si>
    <r>
      <rPr>
        <sz val="5"/>
        <color rgb="FF000000"/>
        <rFont val="Arial"/>
        <family val="2"/>
      </rPr>
      <t xml:space="preserve">28-Feb-26
</t>
    </r>
    <r>
      <rPr>
        <sz val="5"/>
        <color rgb="FF000000"/>
        <rFont val="Arial"/>
        <family val="2"/>
      </rPr>
      <t>16-Mar-26</t>
    </r>
  </si>
  <si>
    <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
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
THESE COVERED BONDS HAVE NOT BEEN APPROVED OR DISAPPROVED BY CANADA MORTGAGE HOUSING CORPORATION (CMHC) NOR HAS CMHC PASSED UPON THE ACCURACY OR ADEQUACY OF THIS REPORT.  THE COVERED BONDS ARE NOT INSURED OR GUARANTEED BY CMHC OR THE GOVERNMENT OF CANADA OR ANY OTHER AGENCY THEREOF.</t>
  </si>
  <si>
    <t>Program Information</t>
  </si>
  <si>
    <t>Series</t>
  </si>
  <si>
    <r>
      <rPr>
        <b/>
        <u/>
        <sz val="5.5"/>
        <color rgb="FF000000"/>
        <rFont val="Arial"/>
        <family val="2"/>
      </rPr>
      <t xml:space="preserve">Initial Principal
</t>
    </r>
    <r>
      <rPr>
        <b/>
        <u/>
        <sz val="5.5"/>
        <color rgb="FF000000"/>
        <rFont val="Arial"/>
        <family val="2"/>
      </rPr>
      <t>Amount</t>
    </r>
  </si>
  <si>
    <t>Translation Rate</t>
  </si>
  <si>
    <t>C$ Equivalent</t>
  </si>
  <si>
    <r>
      <rPr>
        <b/>
        <u/>
        <sz val="5.5"/>
        <color rgb="FF000000"/>
        <rFont val="Arial"/>
        <family val="2"/>
      </rPr>
      <t xml:space="preserve">Final Maturity 
</t>
    </r>
    <r>
      <rPr>
        <b/>
        <u/>
        <sz val="5.5"/>
        <color rgb="FF000000"/>
        <rFont val="Arial"/>
        <family val="2"/>
      </rPr>
      <t>Date</t>
    </r>
    <r>
      <rPr>
        <u/>
        <sz val="5.5"/>
        <color rgb="FF000000"/>
        <rFont val="Segoe UI"/>
        <family val="2"/>
      </rPr>
      <t>⁽¹⁾</t>
    </r>
    <r>
      <rPr>
        <b/>
        <u/>
        <sz val="5.5"/>
        <color rgb="FF000000"/>
        <rFont val="Arial"/>
        <family val="2"/>
      </rPr>
      <t xml:space="preserve"> </t>
    </r>
  </si>
  <si>
    <t>Coupon Rate</t>
  </si>
  <si>
    <t>Rate Type</t>
  </si>
  <si>
    <t>ISIN</t>
  </si>
  <si>
    <t>Moody's 
Rating</t>
  </si>
  <si>
    <t>Fitch 
Rating</t>
  </si>
  <si>
    <t>DBRS
Rating</t>
  </si>
  <si>
    <t>CB Series 6</t>
  </si>
  <si>
    <r>
      <rPr>
        <sz val="5.5"/>
        <color rgb="FF000000"/>
        <rFont val="Segoe UI"/>
        <family val="2"/>
      </rPr>
      <t>€</t>
    </r>
  </si>
  <si>
    <t>135,000,000</t>
  </si>
  <si>
    <t>1.48704</t>
  </si>
  <si>
    <t>$</t>
  </si>
  <si>
    <t>1.597%</t>
  </si>
  <si>
    <t>Fixed</t>
  </si>
  <si>
    <t>XS1299713047</t>
  </si>
  <si>
    <t>Aaa</t>
  </si>
  <si>
    <t>AAA</t>
  </si>
  <si>
    <t>CB Series 21</t>
  </si>
  <si>
    <r>
      <rPr>
        <sz val="5.5"/>
        <color rgb="FF000000"/>
        <rFont val="Segoe UI"/>
        <family val="2"/>
      </rPr>
      <t>CHF</t>
    </r>
  </si>
  <si>
    <t>160,000,000</t>
  </si>
  <si>
    <t>1.46500</t>
  </si>
  <si>
    <t>0.035%</t>
  </si>
  <si>
    <t>CH0536893586</t>
  </si>
  <si>
    <t>CB Series 24</t>
  </si>
  <si>
    <t>1,250,000,000</t>
  </si>
  <si>
    <t>1.47110</t>
  </si>
  <si>
    <t>0.050%</t>
  </si>
  <si>
    <t>XS2351089508</t>
  </si>
  <si>
    <t>CB Series 25</t>
  </si>
  <si>
    <r>
      <rPr>
        <sz val="5.5"/>
        <color rgb="FF000000"/>
        <rFont val="Segoe UI"/>
        <family val="2"/>
      </rPr>
      <t>£</t>
    </r>
  </si>
  <si>
    <t>1,500,000,000</t>
  </si>
  <si>
    <t>1.74500</t>
  </si>
  <si>
    <t>SONIA +1.000%</t>
  </si>
  <si>
    <t>Floating</t>
  </si>
  <si>
    <t>XS2386880780</t>
  </si>
  <si>
    <t>CB Series 26</t>
  </si>
  <si>
    <t>2,750,000,000</t>
  </si>
  <si>
    <t>1.42000</t>
  </si>
  <si>
    <t>0.125%</t>
  </si>
  <si>
    <t>XS2430951744</t>
  </si>
  <si>
    <t>CB Series 27</t>
  </si>
  <si>
    <t>600,000,000</t>
  </si>
  <si>
    <t>1.69150</t>
  </si>
  <si>
    <t>XS2454288122</t>
  </si>
  <si>
    <t>CB Series 28</t>
  </si>
  <si>
    <t>1,750,000,000</t>
  </si>
  <si>
    <t>1.39030</t>
  </si>
  <si>
    <t>1.000%</t>
  </si>
  <si>
    <t>XS2465609191</t>
  </si>
  <si>
    <t>CB Series 30</t>
  </si>
  <si>
    <t>1,000,000,000</t>
  </si>
  <si>
    <t>1.35520</t>
  </si>
  <si>
    <t>2.750%</t>
  </si>
  <si>
    <t>XS2544624112</t>
  </si>
  <si>
    <t>CB Series 33</t>
  </si>
  <si>
    <t>2,000,000,000</t>
  </si>
  <si>
    <t>1.47670</t>
  </si>
  <si>
    <t>3.375%</t>
  </si>
  <si>
    <t>XS2607350985</t>
  </si>
  <si>
    <t>CB Series 34</t>
  </si>
  <si>
    <t>325,000,000</t>
  </si>
  <si>
    <t>1.50850</t>
  </si>
  <si>
    <t>2.0375%</t>
  </si>
  <si>
    <t>CH1261608892</t>
  </si>
  <si>
    <t>CB Series 35</t>
  </si>
  <si>
    <t>750,000,000</t>
  </si>
  <si>
    <t>1.67970</t>
  </si>
  <si>
    <t>SONIA +0.650%</t>
  </si>
  <si>
    <t>XS2631051682</t>
  </si>
  <si>
    <t>CB Series 37</t>
  </si>
  <si>
    <r>
      <rPr>
        <sz val="5.5"/>
        <color rgb="FF000000"/>
        <rFont val="Segoe UI"/>
        <family val="2"/>
      </rPr>
      <t>USD</t>
    </r>
  </si>
  <si>
    <t>1.32000</t>
  </si>
  <si>
    <t>4.689%</t>
  </si>
  <si>
    <t>USC0623PAU24/US06368D8Z01</t>
  </si>
  <si>
    <t>CB Series 38</t>
  </si>
  <si>
    <t>1.62200</t>
  </si>
  <si>
    <t>XS3273186083</t>
  </si>
  <si>
    <t>Total Outstanding under the Global Registered Covered Bond Program as of the Calculation Date</t>
  </si>
  <si>
    <r>
      <rPr>
        <b/>
        <sz val="5.5"/>
        <color rgb="FF000000"/>
        <rFont val="Arial"/>
        <family val="2"/>
      </rPr>
      <t xml:space="preserve">OSFI Covered Bond Ratio </t>
    </r>
    <r>
      <rPr>
        <sz val="4"/>
        <color rgb="FF000000"/>
        <rFont val="Segoe UI"/>
        <family val="2"/>
      </rPr>
      <t>⁽²⁾</t>
    </r>
  </si>
  <si>
    <t>OSFI Covered Bond Ratio Limit</t>
  </si>
  <si>
    <t>Weighted average maturity of Outstanding Covered Bonds (months)</t>
  </si>
  <si>
    <t>Weighted average remaining term of Loans in Cover Pool (months)</t>
  </si>
  <si>
    <r>
      <rPr>
        <sz val="4"/>
        <color rgb="FF000000"/>
        <rFont val="Segoe UI"/>
        <family val="2"/>
      </rPr>
      <t>⁽¹⁾</t>
    </r>
    <r>
      <rPr>
        <sz val="3.5"/>
        <color rgb="FF000000"/>
        <rFont val="Arial"/>
        <family val="2"/>
      </rPr>
      <t xml:space="preserve"> </t>
    </r>
    <r>
      <rPr>
        <sz val="4"/>
        <color rgb="FF000000"/>
        <rFont val="Arial"/>
        <family val="2"/>
      </rPr>
      <t xml:space="preserve">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
</t>
    </r>
    <r>
      <rPr>
        <sz val="4"/>
        <color rgb="FF000000"/>
        <rFont val="Segoe UI"/>
        <family val="2"/>
      </rPr>
      <t>⁽²⁾</t>
    </r>
    <r>
      <rPr>
        <sz val="4"/>
        <color rgb="FF000000"/>
        <rFont val="Segoe UI"/>
        <family val="2"/>
      </rPr>
      <t xml:space="preserve"> </t>
    </r>
    <r>
      <rPr>
        <sz val="4"/>
        <color rgb="FF000000"/>
        <rFont val="Arial"/>
        <family val="2"/>
      </rPr>
      <t xml:space="preserve">Per OSFI’s letter dated May 23, 2019, the OSFI Covered Bond Ratio refers to total assets pledged for covered bonds issued to the market relative to total on-balance sheet assets. Total on-balance sheet assets as at </t>
    </r>
    <r>
      <rPr>
        <sz val="4"/>
        <color rgb="FF000000"/>
        <rFont val="Arial"/>
        <family val="2"/>
      </rPr>
      <t>January 31, 2026</t>
    </r>
    <r>
      <rPr>
        <sz val="4"/>
        <color rgb="FF000000"/>
        <rFont val="Arial"/>
        <family val="2"/>
      </rPr>
      <t>.</t>
    </r>
  </si>
  <si>
    <t>Supplementary Information</t>
  </si>
  <si>
    <t>Parties to Bank of Montreal Global Registered Covered Bond Program</t>
  </si>
  <si>
    <t>Issuer</t>
  </si>
  <si>
    <t>Guarantor entity</t>
  </si>
  <si>
    <t>Servicer &amp; Cash Manager</t>
  </si>
  <si>
    <t>Interest Rate Swap Provider</t>
  </si>
  <si>
    <t>Covered Bond Swap Provider</t>
  </si>
  <si>
    <t>Bond Trustee and Custodian</t>
  </si>
  <si>
    <t>Account Bank and GDA Provider</t>
  </si>
  <si>
    <t>Standby Bank Account and Standby GDA Provider</t>
  </si>
  <si>
    <t>Paying Agent*</t>
  </si>
  <si>
    <t>The Bank of New York Mellon</t>
  </si>
  <si>
    <t>*The Paying Agent for CB Series 21 and 34 is UBS AG.</t>
  </si>
  <si>
    <t>Bank of Montreal Credit Ratings</t>
  </si>
  <si>
    <t>Moody's</t>
  </si>
  <si>
    <t>Fitch</t>
  </si>
  <si>
    <t>DBRS</t>
  </si>
  <si>
    <r>
      <rPr>
        <sz val="5.5"/>
        <color rgb="FF000000"/>
        <rFont val="Arial"/>
        <family val="2"/>
      </rPr>
      <t xml:space="preserve">Legacy Senior Debt </t>
    </r>
    <r>
      <rPr>
        <sz val="5"/>
        <color rgb="FF000000"/>
        <rFont val="Segoe UI"/>
        <family val="2"/>
      </rPr>
      <t>⁽¹⁾</t>
    </r>
  </si>
  <si>
    <t>Aa2</t>
  </si>
  <si>
    <t>AA</t>
  </si>
  <si>
    <t>Short-Term Debt</t>
  </si>
  <si>
    <t>P-1</t>
  </si>
  <si>
    <t>F1+</t>
  </si>
  <si>
    <t>R-1(high)</t>
  </si>
  <si>
    <t>Ratings Outlook</t>
  </si>
  <si>
    <t>Stable</t>
  </si>
  <si>
    <t>Counterparty Risk Assessment</t>
  </si>
  <si>
    <t>P-1(cr)/Aa2(cr)</t>
  </si>
  <si>
    <t>N/A</t>
  </si>
  <si>
    <t>⁽¹⁾ Legacy Senior Debt Includes: (a) Senior debt issued prior to September 23, 2018; and (b) Senior debt issued on or after September 23, 2018 which is excluded from the Bank Recapitalization (Bail-in) Regime. Senior debt subject to conversion under the bail-in regime is rated A2 by Moody’s, AA- by Fitch and AA (low) by DBRS.</t>
  </si>
  <si>
    <t xml:space="preserve">Applicable Ratings of Standby Account Bank and Standby GDA Provider </t>
  </si>
  <si>
    <r>
      <t xml:space="preserve">F1+ or AA </t>
    </r>
    <r>
      <rPr>
        <vertAlign val="superscript"/>
        <sz val="5.5"/>
        <color rgb="FF000000"/>
        <rFont val="Arial"/>
        <family val="2"/>
      </rPr>
      <t>(2)</t>
    </r>
  </si>
  <si>
    <r>
      <t xml:space="preserve">R-1(high) or AA (high) </t>
    </r>
    <r>
      <rPr>
        <vertAlign val="superscript"/>
        <sz val="5.5"/>
        <color rgb="FF000000"/>
        <rFont val="Arial"/>
        <family val="2"/>
      </rPr>
      <t>(2)</t>
    </r>
  </si>
  <si>
    <r>
      <rPr>
        <vertAlign val="superscript"/>
        <sz val="4"/>
        <color rgb="FF000000"/>
        <rFont val="Segoe UI"/>
        <family val="2"/>
      </rPr>
      <t>(2)</t>
    </r>
    <r>
      <rPr>
        <sz val="4"/>
        <color rgb="FF000000"/>
        <rFont val="Segoe UI"/>
        <family val="2"/>
      </rPr>
      <t xml:space="preserve"> Legacy Senior Debt Includes: (a) Senior debt issued prior to September 23, 2018; and (b) Senior debt issued on or after September 23, 2018 which is excluded from Royal Bank of Canada Recapitalization (Bail-in) Regime. Senior debt subject to conversion under the bail-in regime is rated AA- by Fitch and AA by DBRS.</t>
    </r>
  </si>
  <si>
    <r>
      <t>Description of Ratings Triggers</t>
    </r>
    <r>
      <rPr>
        <sz val="5.5"/>
        <color rgb="FF000000"/>
        <rFont val="Cambria"/>
        <family val="1"/>
      </rPr>
      <t xml:space="preserve"> </t>
    </r>
    <r>
      <rPr>
        <vertAlign val="superscript"/>
        <sz val="4"/>
        <color rgb="FF000000"/>
        <rFont val="Cambria"/>
        <family val="1"/>
      </rPr>
      <t>(3)</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</si>
  <si>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</si>
  <si>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</si>
  <si>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</si>
  <si>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</si>
  <si>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</si>
  <si>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F2</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</si>
  <si>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</si>
  <si>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</si>
  <si>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</si>
  <si>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</si>
  <si>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</si>
  <si>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</si>
  <si>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</si>
  <si>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</si>
  <si>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</si>
  <si>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</si>
  <si>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</si>
  <si>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</si>
  <si>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</si>
  <si>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t>
  </si>
  <si>
    <r>
      <rPr>
        <vertAlign val="superscript"/>
        <sz val="4"/>
        <color rgb="FF000000"/>
        <rFont val="Segoe UI"/>
        <family val="2"/>
      </rPr>
      <t xml:space="preserve"> (3)</t>
    </r>
    <r>
      <rPr>
        <sz val="4"/>
        <color rgb="FF000000"/>
        <rFont val="Segoe UI"/>
        <family val="2"/>
      </rPr>
      <t xml:space="preserve"> The discretion of the Guarantor LP to waive a required action upon a Rating Trigger may be limited by the terms of the Transaction Documents.</t>
    </r>
  </si>
  <si>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</si>
  <si>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</si>
  <si>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</si>
  <si>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</si>
  <si>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</si>
  <si>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rPr>
        <sz val="5.5"/>
        <color rgb="FF000000"/>
        <rFont val="Arial"/>
        <family val="2"/>
      </rPr>
      <t xml:space="preserve">a) The Servicer will be required to direct amounts received to the Cash Manager, or </t>
    </r>
    <r>
      <rPr>
        <b/>
        <sz val="5.5"/>
        <color rgb="FF000000"/>
        <rFont val="Arial"/>
        <family val="2"/>
      </rPr>
      <t>GDA as applicable</t>
    </r>
  </si>
  <si>
    <t>P-1(cr)</t>
  </si>
  <si>
    <t>BBB(low)</t>
  </si>
  <si>
    <t>III) The Swap Provider is required to provide credit support or transfer all of its rights and obligations to a replacement third party, or to obtain a guarantee of its rights and obligations from a third party, if the Swap Provider undergoes a downgrade below the stipulated rating:</t>
  </si>
  <si>
    <t>a) Interest Rate Swap Provider</t>
  </si>
  <si>
    <r>
      <t xml:space="preserve">P-1 (cr) or A2 (cr) </t>
    </r>
    <r>
      <rPr>
        <vertAlign val="superscript"/>
        <sz val="5.5"/>
        <color rgb="FF000000"/>
        <rFont val="Arial"/>
        <family val="2"/>
      </rPr>
      <t>(4)</t>
    </r>
  </si>
  <si>
    <t>b) Covered Bond Swap Provider</t>
  </si>
  <si>
    <t>IV) The following actions are required if the Issuer (BMO) undergoes a downgrade below the stipulated rating:</t>
  </si>
  <si>
    <t>a) Mandatory repayment of the Demand Loan</t>
  </si>
  <si>
    <t>b) Cashflows will be exchanged under the Covered Bond Swap
Agreement (to the extent not already taking place)</t>
  </si>
  <si>
    <t>Baa1</t>
  </si>
  <si>
    <t>BBB+</t>
  </si>
  <si>
    <t>BBB (high)</t>
  </si>
  <si>
    <r>
      <t xml:space="preserve">c) Transfer of title to Loans to Guarantor </t>
    </r>
    <r>
      <rPr>
        <vertAlign val="superscript"/>
        <sz val="4"/>
        <color rgb="FF000000"/>
        <rFont val="Segoe UI"/>
        <family val="2"/>
      </rPr>
      <t>(5)</t>
    </r>
  </si>
  <si>
    <t>A3</t>
  </si>
  <si>
    <t>BBB-</t>
  </si>
  <si>
    <t>V) Reserve Fund Required Amount Ratings</t>
  </si>
  <si>
    <t>R-1 (low) and A (low)</t>
  </si>
  <si>
    <t xml:space="preserve">Are the ratings of the Issuer below the Reserve Fund Required Amount Ratings?    </t>
  </si>
  <si>
    <t>If the ratings of the Issuer fall below the Reserve Fund Required Amount Ratings, then the Guarantor shall credit or cause to be credited to the Reserve Fund funds up to an amount equal to the Reserve Fund Required Amount.</t>
  </si>
  <si>
    <t xml:space="preserve">Reserve Fund Required Amount:          </t>
  </si>
  <si>
    <t>Nil</t>
  </si>
  <si>
    <t>VI) Pre-Maturity Test (Not Applicable as there are no Hard Bullet Covered Bonds)</t>
  </si>
  <si>
    <t>Events of Defaults &amp; Test Compliance</t>
  </si>
  <si>
    <t>Issuer Event of Default</t>
  </si>
  <si>
    <t>Guarantor LP Event of Default</t>
  </si>
  <si>
    <t>Amortization Test Required?</t>
  </si>
  <si>
    <t>Amortization Test</t>
  </si>
  <si>
    <r>
      <rPr>
        <vertAlign val="superscript"/>
        <sz val="4"/>
        <color rgb="FF000000"/>
        <rFont val="Segoe UI"/>
        <family val="2"/>
      </rPr>
      <t>(4)</t>
    </r>
    <r>
      <rPr>
        <sz val="4"/>
        <color rgb="FF000000"/>
        <rFont val="Segoe UI"/>
        <family val="2"/>
      </rPr>
      <t xml:space="preserve"> If no short term rating exists, then A1
</t>
    </r>
    <r>
      <rPr>
        <vertAlign val="superscript"/>
        <sz val="4"/>
        <color rgb="FF000000"/>
        <rFont val="Segoe UI"/>
        <family val="2"/>
      </rPr>
      <t>(5)</t>
    </r>
    <r>
      <rPr>
        <sz val="4"/>
        <color rgb="FF000000"/>
        <rFont val="Segoe UI"/>
        <family val="2"/>
      </rPr>
      <t xml:space="preserve">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</si>
  <si>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t xml:space="preserve">Asset Coverage Test </t>
  </si>
  <si>
    <t>C$ Equivalent of Outstanding Covered Bonds</t>
  </si>
  <si>
    <t xml:space="preserve">A⁽¹⁾ =  Lower of (i) Sum of LTV Adjusted Loan Balance of each Loan, net of Adjustments; and (ii) Sum of Asset Percentage Adjusted Loan Balance of each Loan, net of Adjustments
</t>
  </si>
  <si>
    <t>A (i)</t>
  </si>
  <si>
    <t>A (ii)</t>
  </si>
  <si>
    <t>B = Principal receipts not applied</t>
  </si>
  <si>
    <t>Asset Percentage</t>
  </si>
  <si>
    <t>C = Cash capital contributions</t>
  </si>
  <si>
    <t>Maximum Asset Percentage</t>
  </si>
  <si>
    <t>D = Outstanding principal amount of any Substitute Assets outside of Reserve Fund</t>
  </si>
  <si>
    <t>Regulatory OC Minimum</t>
  </si>
  <si>
    <t>105%</t>
  </si>
  <si>
    <t>E = (i) Outstanding principal amount of Reserve Fund, if applicable</t>
  </si>
  <si>
    <r>
      <rPr>
        <sz val="5.5"/>
        <color rgb="FF000000"/>
        <rFont val="Arial"/>
        <family val="2"/>
      </rPr>
      <t>Level of Overcollateralization</t>
    </r>
    <r>
      <rPr>
        <b/>
        <sz val="5.5"/>
        <color rgb="FF000000"/>
        <rFont val="Arial"/>
        <family val="2"/>
      </rPr>
      <t xml:space="preserve"> </t>
    </r>
    <r>
      <rPr>
        <sz val="5.5"/>
        <color rgb="FF000000"/>
        <rFont val="Segoe UI"/>
        <family val="2"/>
      </rPr>
      <t>⁽²⁾</t>
    </r>
  </si>
  <si>
    <t xml:space="preserve">      (ii) Pre - Maturity liquidity ledger balance</t>
  </si>
  <si>
    <t>F = Negative Carry Factor</t>
  </si>
  <si>
    <t>Total: A + B + C + D + E - F</t>
  </si>
  <si>
    <t>Asset Coverage Test Pass/Fail</t>
  </si>
  <si>
    <t>Pass</t>
  </si>
  <si>
    <r>
      <rPr>
        <sz val="4"/>
        <color rgb="FF000000"/>
        <rFont val="Segoe UI"/>
        <family val="2"/>
      </rPr>
      <t>⁽¹⁾</t>
    </r>
    <r>
      <rPr>
        <sz val="4"/>
        <color rgb="FF000000"/>
        <rFont val="Arial"/>
        <family val="2"/>
      </rPr>
      <t xml:space="preserve"> Market Value as determined by adjusting, not less than quarterly, the Original Market Value utilizing the Indexation Methodology (see Appendix for details) for subsequent price developments.
</t>
    </r>
    <r>
      <rPr>
        <sz val="4"/>
        <color rgb="FF000000"/>
        <rFont val="Segoe UI"/>
        <family val="2"/>
      </rPr>
      <t>⁽²⁾</t>
    </r>
    <r>
      <rPr>
        <sz val="4"/>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</si>
  <si>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 xml:space="preserve">Trading Value of Covered Bonds </t>
  </si>
  <si>
    <t>A = Sum of LTV Adjusted ⁽¹⁾ Loan Present Value ⁽²⁾ of each Loan, net of Adjustments</t>
  </si>
  <si>
    <t>B = Principal receipts up to calculation date not otherwise applied</t>
  </si>
  <si>
    <t>D = Trading Value of any Substitute Assets outside of Reserve Fund</t>
  </si>
  <si>
    <t>E = (i) Reserve Fund Balance, if applicable</t>
  </si>
  <si>
    <t>F = Trading Value of Swap Collateral</t>
  </si>
  <si>
    <t>Total: A + B + C + D + E + F</t>
  </si>
  <si>
    <t xml:space="preserve">Weighted average rate used for discounting: </t>
  </si>
  <si>
    <r>
      <t>⁽¹⁾</t>
    </r>
    <r>
      <rPr>
        <sz val="4"/>
        <color rgb="FF000000"/>
        <rFont val="Arial"/>
        <family val="2"/>
      </rPr>
      <t xml:space="preserve"> Market Value as determined by adjusting, not less than quarterly, the Original Market Value utilizing the Indexation Methodology (see Appendix for details) for subsequent price developments.
</t>
    </r>
    <r>
      <rPr>
        <sz val="4"/>
        <color rgb="FF000000"/>
        <rFont val="Segoe UI"/>
        <family val="2"/>
      </rPr>
      <t>⁽²⁾</t>
    </r>
    <r>
      <rPr>
        <sz val="4"/>
        <color rgb="FF000000"/>
        <rFont val="Arial"/>
        <family val="2"/>
      </rPr>
      <t xml:space="preserve"> Present value of expected future cash flows of Loans using current market interest rates offered to BMO clients. </t>
    </r>
  </si>
  <si>
    <t>Intercompany Loan Balance</t>
  </si>
  <si>
    <t>Guarantee Loan</t>
  </si>
  <si>
    <t>Demand Loan</t>
  </si>
  <si>
    <t>Cover Pool Losses</t>
  </si>
  <si>
    <t>Period end</t>
  </si>
  <si>
    <t>Write-off Amounts</t>
  </si>
  <si>
    <t>Loss Percentage (Annualized)</t>
  </si>
  <si>
    <t xml:space="preserve">  </t>
  </si>
  <si>
    <t>Guarantor Cover Pool Flow of Funds</t>
  </si>
  <si>
    <t>Current Month</t>
  </si>
  <si>
    <t>Previous Month</t>
  </si>
  <si>
    <t>Cash inflows received by Guarantor</t>
  </si>
  <si>
    <t>Principal Receipts</t>
  </si>
  <si>
    <t>Proceeds for Sale of Loans</t>
  </si>
  <si>
    <t>Revenue Receipts</t>
  </si>
  <si>
    <t>Swap Receipts</t>
  </si>
  <si>
    <t>Swap Breakage Fee</t>
  </si>
  <si>
    <t>Cash Capital Contribution</t>
  </si>
  <si>
    <t>Draw on Intercompany Loan</t>
  </si>
  <si>
    <t>Guarantee Fee</t>
  </si>
  <si>
    <t>Cash outflows paid by Guarantor</t>
  </si>
  <si>
    <t>Swap Payment</t>
  </si>
  <si>
    <t>Intercompany Loan Interest</t>
  </si>
  <si>
    <t xml:space="preserve">Intercompany Loan Principal </t>
  </si>
  <si>
    <t>⁽¹⁾</t>
  </si>
  <si>
    <t>Intercompany Loan Repayment</t>
  </si>
  <si>
    <t>Purchase of Loans</t>
  </si>
  <si>
    <t>Misc Partnership Expenses</t>
  </si>
  <si>
    <t>Profit Distribution to Partners</t>
  </si>
  <si>
    <t>Net Inflows/(Outflows)</t>
  </si>
  <si>
    <r>
      <rPr>
        <sz val="4"/>
        <color rgb="FF000000"/>
        <rFont val="Segoe UI"/>
        <family val="2"/>
      </rPr>
      <t>⁽¹⁾</t>
    </r>
    <r>
      <rPr>
        <sz val="4"/>
        <color rgb="FF000000"/>
        <rFont val="Arial"/>
        <family val="2"/>
      </rPr>
      <t xml:space="preserve"> Includes cash settlement of </t>
    </r>
    <r>
      <rPr>
        <sz val="4"/>
        <color rgb="FF000000"/>
        <rFont val="Arial"/>
        <family val="2"/>
      </rPr>
      <t>$576,922,356</t>
    </r>
    <r>
      <rPr>
        <sz val="4"/>
        <color rgb="FF000000"/>
        <rFont val="Arial"/>
        <family val="2"/>
      </rPr>
      <t xml:space="preserve"> to occur on </t>
    </r>
    <r>
      <rPr>
        <sz val="4"/>
        <color rgb="FF000000"/>
        <rFont val="Arial"/>
        <family val="2"/>
      </rPr>
      <t>March 17, 2026</t>
    </r>
  </si>
  <si>
    <t>Cover Pool Summary Statistics</t>
  </si>
  <si>
    <t>Asset Type</t>
  </si>
  <si>
    <t>Previous Month Ending Balance</t>
  </si>
  <si>
    <t>Aggregate Outstanding Balance</t>
  </si>
  <si>
    <t>Average Loan Size</t>
  </si>
  <si>
    <t>Number of Primary Borrowers</t>
  </si>
  <si>
    <t xml:space="preserve">Number of Properties </t>
  </si>
  <si>
    <r>
      <t xml:space="preserve">Unindexed </t>
    </r>
    <r>
      <rPr>
        <sz val="5.5"/>
        <color rgb="FF000000"/>
        <rFont val="Segoe UI"/>
        <family val="2"/>
      </rPr>
      <t>⁽¹⁾</t>
    </r>
    <r>
      <rPr>
        <b/>
        <sz val="5.5"/>
        <color rgb="FF000000"/>
        <rFont val="Arial"/>
        <family val="2"/>
      </rPr>
      <t xml:space="preserve"> </t>
    </r>
  </si>
  <si>
    <r>
      <t xml:space="preserve">Indexed </t>
    </r>
    <r>
      <rPr>
        <sz val="5.5"/>
        <color rgb="FF000000"/>
        <rFont val="Calibri Light"/>
        <family val="2"/>
      </rPr>
      <t>⁽²⁾</t>
    </r>
  </si>
  <si>
    <t>Weighted Average Current Loan to Value (LTV)</t>
  </si>
  <si>
    <t>Weighted Average Authorized LTV</t>
  </si>
  <si>
    <t>Weighted Average Original LTV</t>
  </si>
  <si>
    <t>Weighted Average Coupon</t>
  </si>
  <si>
    <t>Weighted Average Seasoning</t>
  </si>
  <si>
    <t>(Months)</t>
  </si>
  <si>
    <t>Weighted Average Original Term</t>
  </si>
  <si>
    <t>Weighted Average Remaining Term</t>
  </si>
  <si>
    <t>Substitution Assets</t>
  </si>
  <si>
    <t>⁽¹⁾ Value as most recently determined or assessed in accordance with the underwriting policies (whether upon origination or refinancing of the Eligible Loan or subsequently thereto).
⁽²⁾ Value as determined by adjusting, not less than quarterly, the Original Market Value utilizing the Indexation Methodology (see Appendix for details) for subsequent price developments.</t>
  </si>
  <si>
    <t>Cover Pool - Delinquency Distribution</t>
  </si>
  <si>
    <t>Aging Summary</t>
  </si>
  <si>
    <t>Percentage</t>
  </si>
  <si>
    <t>Principal Balance</t>
  </si>
  <si>
    <r>
      <rPr>
        <sz val="5.5"/>
        <color rgb="FF000000"/>
        <rFont val="Arial"/>
        <family val="2"/>
      </rPr>
      <t>Current and less than 30 days past due</t>
    </r>
  </si>
  <si>
    <r>
      <rPr>
        <sz val="5.5"/>
        <color rgb="FF000000"/>
        <rFont val="Arial"/>
        <family val="2"/>
      </rPr>
      <t>30 to 59 days past due</t>
    </r>
  </si>
  <si>
    <r>
      <rPr>
        <sz val="5.5"/>
        <color rgb="FF000000"/>
        <rFont val="Arial"/>
        <family val="2"/>
      </rPr>
      <t>60 to 89 days past due</t>
    </r>
  </si>
  <si>
    <r>
      <rPr>
        <sz val="5.5"/>
        <color rgb="FF000000"/>
        <rFont val="Arial"/>
        <family val="2"/>
      </rPr>
      <t>90 or more days past due</t>
    </r>
  </si>
  <si>
    <t>Grand Total</t>
  </si>
  <si>
    <t>Cover Pool - Provincial Distribution</t>
  </si>
  <si>
    <t>Province</t>
  </si>
  <si>
    <r>
      <rPr>
        <sz val="5.5"/>
        <color rgb="FF000000"/>
        <rFont val="Arial"/>
        <family val="2"/>
      </rPr>
      <t>Alberta</t>
    </r>
  </si>
  <si>
    <r>
      <rPr>
        <sz val="5.5"/>
        <color rgb="FF000000"/>
        <rFont val="Arial"/>
        <family val="2"/>
      </rPr>
      <t>British Columbia</t>
    </r>
  </si>
  <si>
    <r>
      <rPr>
        <sz val="5.5"/>
        <color rgb="FF000000"/>
        <rFont val="Arial"/>
        <family val="2"/>
      </rPr>
      <t>Manitoba</t>
    </r>
  </si>
  <si>
    <r>
      <rPr>
        <sz val="5.5"/>
        <color rgb="FF000000"/>
        <rFont val="Arial"/>
        <family val="2"/>
      </rPr>
      <t>New Brunswick</t>
    </r>
  </si>
  <si>
    <r>
      <rPr>
        <sz val="5.5"/>
        <color rgb="FF000000"/>
        <rFont val="Arial"/>
        <family val="2"/>
      </rPr>
      <t>Newfoundland</t>
    </r>
  </si>
  <si>
    <r>
      <rPr>
        <sz val="5.5"/>
        <color rgb="FF000000"/>
        <rFont val="Arial"/>
        <family val="2"/>
      </rPr>
      <t>Northwest Territories &amp; Nunavut</t>
    </r>
  </si>
  <si>
    <r>
      <rPr>
        <sz val="5.5"/>
        <color rgb="FF000000"/>
        <rFont val="Arial"/>
        <family val="2"/>
      </rPr>
      <t>Nova Scotia</t>
    </r>
  </si>
  <si>
    <r>
      <rPr>
        <sz val="5.5"/>
        <color rgb="FF000000"/>
        <rFont val="Arial"/>
        <family val="2"/>
      </rPr>
      <t>Ontario</t>
    </r>
  </si>
  <si>
    <r>
      <rPr>
        <sz val="5.5"/>
        <color rgb="FF000000"/>
        <rFont val="Arial"/>
        <family val="2"/>
      </rPr>
      <t>Prince Edward Island</t>
    </r>
  </si>
  <si>
    <r>
      <rPr>
        <sz val="5.5"/>
        <color rgb="FF000000"/>
        <rFont val="Arial"/>
        <family val="2"/>
      </rPr>
      <t>Quebec</t>
    </r>
  </si>
  <si>
    <r>
      <rPr>
        <sz val="5.5"/>
        <color rgb="FF000000"/>
        <rFont val="Arial"/>
        <family val="2"/>
      </rPr>
      <t>Saskatchewan</t>
    </r>
  </si>
  <si>
    <r>
      <rPr>
        <sz val="5.5"/>
        <color rgb="FF000000"/>
        <rFont val="Arial"/>
        <family val="2"/>
      </rPr>
      <t>Yukon Territories</t>
    </r>
  </si>
  <si>
    <t xml:space="preserve">Cover Pool - Credit Score Distribution  </t>
  </si>
  <si>
    <t>Credit Bureau Score</t>
  </si>
  <si>
    <r>
      <rPr>
        <sz val="5.5"/>
        <color rgb="FF000000"/>
        <rFont val="Arial"/>
        <family val="2"/>
      </rPr>
      <t>Score Unavailable</t>
    </r>
  </si>
  <si>
    <r>
      <rPr>
        <sz val="5.5"/>
        <color rgb="FF000000"/>
        <rFont val="Arial"/>
        <family val="2"/>
      </rPr>
      <t>Less than 600</t>
    </r>
  </si>
  <si>
    <r>
      <rPr>
        <sz val="5.5"/>
        <color rgb="FF000000"/>
        <rFont val="Arial"/>
        <family val="2"/>
      </rPr>
      <t>600 - 650</t>
    </r>
  </si>
  <si>
    <r>
      <rPr>
        <sz val="5.5"/>
        <color rgb="FF000000"/>
        <rFont val="Arial"/>
        <family val="2"/>
      </rPr>
      <t>651 - 700</t>
    </r>
  </si>
  <si>
    <r>
      <rPr>
        <sz val="5.5"/>
        <color rgb="FF000000"/>
        <rFont val="Arial"/>
        <family val="2"/>
      </rPr>
      <t>701 - 750</t>
    </r>
  </si>
  <si>
    <r>
      <rPr>
        <sz val="5.5"/>
        <color rgb="FF000000"/>
        <rFont val="Arial"/>
        <family val="2"/>
      </rPr>
      <t>751 - 800</t>
    </r>
  </si>
  <si>
    <r>
      <rPr>
        <sz val="5.5"/>
        <color rgb="FF000000"/>
        <rFont val="Arial"/>
        <family val="2"/>
      </rPr>
      <t>801 and Above</t>
    </r>
  </si>
  <si>
    <t>Cover Pool - Rate Type Distribution</t>
  </si>
  <si>
    <r>
      <rPr>
        <sz val="5.5"/>
        <color rgb="FF000000"/>
        <rFont val="Arial"/>
        <family val="2"/>
      </rPr>
      <t>Fixed</t>
    </r>
  </si>
  <si>
    <r>
      <rPr>
        <sz val="5.5"/>
        <color rgb="FF000000"/>
        <rFont val="Arial"/>
        <family val="2"/>
      </rPr>
      <t>Variable</t>
    </r>
  </si>
  <si>
    <t>Cover Pool - Mortgage Asset Type Distribution</t>
  </si>
  <si>
    <r>
      <rPr>
        <sz val="5.5"/>
        <color rgb="FF000000"/>
        <rFont val="Arial"/>
        <family val="2"/>
      </rPr>
      <t>Conventional Amortizing Mortgages</t>
    </r>
  </si>
  <si>
    <r>
      <rPr>
        <sz val="5.5"/>
        <color rgb="FF000000"/>
        <rFont val="Arial"/>
        <family val="2"/>
      </rPr>
      <t>Conventional Non-Amortizing Mortgages</t>
    </r>
    <r>
      <rPr>
        <sz val="4"/>
        <color rgb="FF000000"/>
        <rFont val="Segoe UI"/>
        <family val="2"/>
      </rPr>
      <t>⁽¹⁾</t>
    </r>
  </si>
  <si>
    <t>⁽¹⁾ Non-amortizing refers to an Eligible Loan whose payments have stopped amortizing principal (including negative or stagnant amortizing mortgages) after transfer to the Guarantor.</t>
  </si>
  <si>
    <t>Cover Pool - Occupancy Type Distribution</t>
  </si>
  <si>
    <t>Occupancy Type</t>
  </si>
  <si>
    <r>
      <rPr>
        <sz val="5.5"/>
        <color rgb="FF000000"/>
        <rFont val="Arial"/>
        <family val="2"/>
      </rPr>
      <t>Owner Occupied</t>
    </r>
  </si>
  <si>
    <r>
      <rPr>
        <sz val="5.5"/>
        <color rgb="FF000000"/>
        <rFont val="Arial"/>
        <family val="2"/>
      </rPr>
      <t>Non-Owner Occupied</t>
    </r>
  </si>
  <si>
    <t>Cover Pool - Mortgage Rate Distribution</t>
  </si>
  <si>
    <t>Mortgage Rate (%)</t>
  </si>
  <si>
    <r>
      <rPr>
        <sz val="5.5"/>
        <color rgb="FF000000"/>
        <rFont val="Arial"/>
        <family val="2"/>
      </rPr>
      <t>Less than 1.00</t>
    </r>
  </si>
  <si>
    <r>
      <rPr>
        <sz val="5.5"/>
        <color rgb="FF000000"/>
        <rFont val="Arial"/>
        <family val="2"/>
      </rPr>
      <t>1.00 - 3.99</t>
    </r>
  </si>
  <si>
    <r>
      <rPr>
        <sz val="5.5"/>
        <color rgb="FF000000"/>
        <rFont val="Arial"/>
        <family val="2"/>
      </rPr>
      <t>4.00 - 4.49</t>
    </r>
  </si>
  <si>
    <r>
      <rPr>
        <sz val="5.5"/>
        <color rgb="FF000000"/>
        <rFont val="Arial"/>
        <family val="2"/>
      </rPr>
      <t>4.50 - 4.99</t>
    </r>
  </si>
  <si>
    <r>
      <rPr>
        <sz val="5.5"/>
        <color rgb="FF000000"/>
        <rFont val="Arial"/>
        <family val="2"/>
      </rPr>
      <t>5.00 - 5.49</t>
    </r>
  </si>
  <si>
    <r>
      <rPr>
        <sz val="5.5"/>
        <color rgb="FF000000"/>
        <rFont val="Arial"/>
        <family val="2"/>
      </rPr>
      <t>5.50 - 5.99</t>
    </r>
  </si>
  <si>
    <r>
      <rPr>
        <sz val="5.5"/>
        <color rgb="FF000000"/>
        <rFont val="Arial"/>
        <family val="2"/>
      </rPr>
      <t>6.00 - 6.49</t>
    </r>
  </si>
  <si>
    <r>
      <rPr>
        <sz val="5.5"/>
        <color rgb="FF000000"/>
        <rFont val="Arial"/>
        <family val="2"/>
      </rPr>
      <t>6.50 - 6.99</t>
    </r>
  </si>
  <si>
    <r>
      <rPr>
        <sz val="5.5"/>
        <color rgb="FF000000"/>
        <rFont val="Arial"/>
        <family val="2"/>
      </rPr>
      <t>7.00 - 7.49</t>
    </r>
  </si>
  <si>
    <r>
      <rPr>
        <sz val="5.5"/>
        <color rgb="FF000000"/>
        <rFont val="Arial"/>
        <family val="2"/>
      </rPr>
      <t>7.50 - 7.99</t>
    </r>
  </si>
  <si>
    <r>
      <rPr>
        <sz val="5.5"/>
        <color rgb="FF000000"/>
        <rFont val="Arial"/>
        <family val="2"/>
      </rPr>
      <t>8.00 and Above</t>
    </r>
  </si>
  <si>
    <t>Cover Pool - Indexed LTV Distribution⁽¹⁾</t>
  </si>
  <si>
    <t>Indexed LTV (%)</t>
  </si>
  <si>
    <r>
      <rPr>
        <sz val="5.5"/>
        <color rgb="FF000000"/>
        <rFont val="Arial"/>
        <family val="2"/>
      </rPr>
      <t>20.00 and below</t>
    </r>
  </si>
  <si>
    <r>
      <rPr>
        <sz val="5.5"/>
        <color rgb="FF000000"/>
        <rFont val="Arial"/>
        <family val="2"/>
      </rPr>
      <t>20.01 - 25.00</t>
    </r>
  </si>
  <si>
    <r>
      <rPr>
        <sz val="5.5"/>
        <color rgb="FF000000"/>
        <rFont val="Arial"/>
        <family val="2"/>
      </rPr>
      <t>25.01 - 30.00</t>
    </r>
  </si>
  <si>
    <r>
      <rPr>
        <sz val="5.5"/>
        <color rgb="FF000000"/>
        <rFont val="Arial"/>
        <family val="2"/>
      </rPr>
      <t>30.01 - 35.00</t>
    </r>
  </si>
  <si>
    <r>
      <rPr>
        <sz val="5.5"/>
        <color rgb="FF000000"/>
        <rFont val="Arial"/>
        <family val="2"/>
      </rPr>
      <t>35.01 - 40.00</t>
    </r>
  </si>
  <si>
    <r>
      <rPr>
        <sz val="5.5"/>
        <color rgb="FF000000"/>
        <rFont val="Arial"/>
        <family val="2"/>
      </rPr>
      <t>40.01 - 45.00</t>
    </r>
  </si>
  <si>
    <r>
      <rPr>
        <sz val="5.5"/>
        <color rgb="FF000000"/>
        <rFont val="Arial"/>
        <family val="2"/>
      </rPr>
      <t>45.01 - 50.00</t>
    </r>
  </si>
  <si>
    <r>
      <rPr>
        <sz val="5.5"/>
        <color rgb="FF000000"/>
        <rFont val="Arial"/>
        <family val="2"/>
      </rPr>
      <t>50.01 - 55.00</t>
    </r>
  </si>
  <si>
    <r>
      <rPr>
        <sz val="5.5"/>
        <color rgb="FF000000"/>
        <rFont val="Arial"/>
        <family val="2"/>
      </rPr>
      <t>55.01 - 60.00</t>
    </r>
  </si>
  <si>
    <r>
      <rPr>
        <sz val="5.5"/>
        <color rgb="FF000000"/>
        <rFont val="Arial"/>
        <family val="2"/>
      </rPr>
      <t>60.01 - 65.00</t>
    </r>
  </si>
  <si>
    <r>
      <rPr>
        <sz val="5.5"/>
        <color rgb="FF000000"/>
        <rFont val="Arial"/>
        <family val="2"/>
      </rPr>
      <t>65.01 - 70.00</t>
    </r>
  </si>
  <si>
    <r>
      <rPr>
        <sz val="5.5"/>
        <color rgb="FF000000"/>
        <rFont val="Arial"/>
        <family val="2"/>
      </rPr>
      <t>70.01 - 75.00</t>
    </r>
  </si>
  <si>
    <r>
      <rPr>
        <sz val="5.5"/>
        <color rgb="FF000000"/>
        <rFont val="Arial"/>
        <family val="2"/>
      </rPr>
      <t>75.01 - 80.00</t>
    </r>
  </si>
  <si>
    <r>
      <rPr>
        <sz val="5.5"/>
        <color rgb="FF000000"/>
        <rFont val="Arial"/>
        <family val="2"/>
      </rPr>
      <t>80.01 and Above</t>
    </r>
  </si>
  <si>
    <t>⁽¹⁾ Value as determined by adjusting, not less than quarterly, the Original Market Value utilizing the Indexation Methodology (see Appendix for details) for subsequent price developments.</t>
  </si>
  <si>
    <t>Cover Pool - Remaining Term Distribution</t>
  </si>
  <si>
    <t>Months to Maturity</t>
  </si>
  <si>
    <r>
      <rPr>
        <sz val="5.5"/>
        <color rgb="FF000000"/>
        <rFont val="Arial"/>
        <family val="2"/>
      </rPr>
      <t>Less than 12.00</t>
    </r>
  </si>
  <si>
    <r>
      <rPr>
        <sz val="5.5"/>
        <color rgb="FF000000"/>
        <rFont val="Arial"/>
        <family val="2"/>
      </rPr>
      <t>12.00 - 23.99</t>
    </r>
  </si>
  <si>
    <r>
      <rPr>
        <sz val="5.5"/>
        <color rgb="FF000000"/>
        <rFont val="Arial"/>
        <family val="2"/>
      </rPr>
      <t>24.00 - 35.99</t>
    </r>
  </si>
  <si>
    <r>
      <rPr>
        <sz val="5.5"/>
        <color rgb="FF000000"/>
        <rFont val="Arial"/>
        <family val="2"/>
      </rPr>
      <t>36.00 - 47.99</t>
    </r>
  </si>
  <si>
    <r>
      <rPr>
        <sz val="5.5"/>
        <color rgb="FF000000"/>
        <rFont val="Arial"/>
        <family val="2"/>
      </rPr>
      <t>48.00 - 59.99</t>
    </r>
  </si>
  <si>
    <r>
      <rPr>
        <sz val="5.5"/>
        <color rgb="FF000000"/>
        <rFont val="Arial"/>
        <family val="2"/>
      </rPr>
      <t>60.00 - 71.99</t>
    </r>
  </si>
  <si>
    <r>
      <rPr>
        <sz val="5.5"/>
        <color rgb="FF000000"/>
        <rFont val="Arial"/>
        <family val="2"/>
      </rPr>
      <t>72.00 - 83.99</t>
    </r>
  </si>
  <si>
    <r>
      <rPr>
        <sz val="5.5"/>
        <color rgb="FF000000"/>
        <rFont val="Arial"/>
        <family val="2"/>
      </rPr>
      <t>84.00 - 119.99</t>
    </r>
  </si>
  <si>
    <r>
      <rPr>
        <sz val="5.5"/>
        <color rgb="FF000000"/>
        <rFont val="Arial"/>
        <family val="2"/>
      </rPr>
      <t>120.00 and above</t>
    </r>
  </si>
  <si>
    <t>Cover Pool - Remaining Principal Balance Distribution</t>
  </si>
  <si>
    <t>Range of Remaining Principal Balance</t>
  </si>
  <si>
    <r>
      <rPr>
        <sz val="5.5"/>
        <color rgb="FF000000"/>
        <rFont val="Arial"/>
        <family val="2"/>
      </rPr>
      <t>99,999 and below</t>
    </r>
  </si>
  <si>
    <r>
      <rPr>
        <sz val="5.5"/>
        <color rgb="FF000000"/>
        <rFont val="Arial"/>
        <family val="2"/>
      </rPr>
      <t>100,000 - 199,999</t>
    </r>
  </si>
  <si>
    <r>
      <rPr>
        <sz val="5.5"/>
        <color rgb="FF000000"/>
        <rFont val="Arial"/>
        <family val="2"/>
      </rPr>
      <t>200,000 - 299,999</t>
    </r>
  </si>
  <si>
    <r>
      <rPr>
        <sz val="5.5"/>
        <color rgb="FF000000"/>
        <rFont val="Arial"/>
        <family val="2"/>
      </rPr>
      <t>300,000 - 399,999</t>
    </r>
  </si>
  <si>
    <r>
      <rPr>
        <sz val="5.5"/>
        <color rgb="FF000000"/>
        <rFont val="Arial"/>
        <family val="2"/>
      </rPr>
      <t>400,000 - 499,999</t>
    </r>
  </si>
  <si>
    <r>
      <rPr>
        <sz val="5.5"/>
        <color rgb="FF000000"/>
        <rFont val="Arial"/>
        <family val="2"/>
      </rPr>
      <t>500,000 - 599,999</t>
    </r>
  </si>
  <si>
    <r>
      <rPr>
        <sz val="5.5"/>
        <color rgb="FF000000"/>
        <rFont val="Arial"/>
        <family val="2"/>
      </rPr>
      <t>600,000 - 699,999</t>
    </r>
  </si>
  <si>
    <r>
      <rPr>
        <sz val="5.5"/>
        <color rgb="FF000000"/>
        <rFont val="Arial"/>
        <family val="2"/>
      </rPr>
      <t>700,000 - 799,999</t>
    </r>
  </si>
  <si>
    <r>
      <rPr>
        <sz val="5.5"/>
        <color rgb="FF000000"/>
        <rFont val="Arial"/>
        <family val="2"/>
      </rPr>
      <t>800,000 - 899,999</t>
    </r>
  </si>
  <si>
    <r>
      <rPr>
        <sz val="5.5"/>
        <color rgb="FF000000"/>
        <rFont val="Arial"/>
        <family val="2"/>
      </rPr>
      <t>900,000 - 999,999</t>
    </r>
  </si>
  <si>
    <r>
      <rPr>
        <sz val="5.5"/>
        <color rgb="FF000000"/>
        <rFont val="Arial"/>
        <family val="2"/>
      </rPr>
      <t>1,000,000 - 1,499,999</t>
    </r>
  </si>
  <si>
    <r>
      <rPr>
        <sz val="5.5"/>
        <color rgb="FF000000"/>
        <rFont val="Arial"/>
        <family val="2"/>
      </rPr>
      <t>1,500,000 - 1,999,999</t>
    </r>
  </si>
  <si>
    <r>
      <rPr>
        <sz val="5.5"/>
        <color rgb="FF000000"/>
        <rFont val="Arial"/>
        <family val="2"/>
      </rPr>
      <t>2,000,000 - 2,999,999</t>
    </r>
  </si>
  <si>
    <r>
      <rPr>
        <sz val="5.5"/>
        <color rgb="FF000000"/>
        <rFont val="Arial"/>
        <family val="2"/>
      </rPr>
      <t>3,000,000 and Above</t>
    </r>
  </si>
  <si>
    <t>Cover Pool - Property Type Distribution</t>
  </si>
  <si>
    <t>Property Type</t>
  </si>
  <si>
    <r>
      <rPr>
        <sz val="5.5"/>
        <color rgb="FF000000"/>
        <rFont val="Arial"/>
        <family val="2"/>
      </rPr>
      <t>Condominium</t>
    </r>
  </si>
  <si>
    <t>Multi-Residential 2-4 units</t>
  </si>
  <si>
    <r>
      <rPr>
        <sz val="5.5"/>
        <color rgb="FF000000"/>
        <rFont val="Arial"/>
        <family val="2"/>
      </rPr>
      <t>Single Family</t>
    </r>
  </si>
  <si>
    <r>
      <rPr>
        <sz val="5.5"/>
        <color rgb="FF000000"/>
        <rFont val="Arial"/>
        <family val="2"/>
      </rPr>
      <t>Townhouse</t>
    </r>
  </si>
  <si>
    <t>Note: Percentages and totals in the above tables may not add exactly due to rounding.</t>
  </si>
  <si>
    <r>
      <rPr>
        <b/>
        <sz val="5.5"/>
        <color rgb="FFFFFFFF"/>
        <rFont val="Arial"/>
        <family val="2"/>
      </rPr>
      <t xml:space="preserve">Cover Pool -  Indexed LTV and Delinquency Distribution by Province  </t>
    </r>
    <r>
      <rPr>
        <b/>
        <sz val="4"/>
        <color rgb="FFFFFFFF"/>
        <rFont val="Segoe UI"/>
        <family val="2"/>
      </rPr>
      <t>⁽¹⁾</t>
    </r>
  </si>
  <si>
    <r>
      <rPr>
        <b/>
        <sz val="5.5"/>
        <color rgb="FF000000"/>
        <rFont val="Arial"/>
        <family val="2"/>
      </rPr>
      <t xml:space="preserve">Indexed 
</t>
    </r>
    <r>
      <rPr>
        <b/>
        <sz val="5.5"/>
        <color rgb="FF000000"/>
        <rFont val="Arial"/>
        <family val="2"/>
      </rPr>
      <t>LTV (%)</t>
    </r>
  </si>
  <si>
    <t>Current and 
less than 30 
days past due</t>
  </si>
  <si>
    <r>
      <rPr>
        <b/>
        <sz val="5.5"/>
        <color rgb="FF000000"/>
        <rFont val="Arial"/>
        <family val="2"/>
      </rPr>
      <t xml:space="preserve">30 to 59
</t>
    </r>
    <r>
      <rPr>
        <b/>
        <sz val="5.5"/>
        <color rgb="FF000000"/>
        <rFont val="Arial"/>
        <family val="2"/>
      </rPr>
      <t xml:space="preserve"> days past due</t>
    </r>
  </si>
  <si>
    <r>
      <rPr>
        <b/>
        <sz val="5.5"/>
        <color rgb="FF000000"/>
        <rFont val="Arial"/>
        <family val="2"/>
      </rPr>
      <t xml:space="preserve">60 to 89 
</t>
    </r>
    <r>
      <rPr>
        <b/>
        <sz val="5.5"/>
        <color rgb="FF000000"/>
        <rFont val="Arial"/>
        <family val="2"/>
      </rPr>
      <t>days past due</t>
    </r>
  </si>
  <si>
    <r>
      <rPr>
        <b/>
        <sz val="5.5"/>
        <color rgb="FF000000"/>
        <rFont val="Arial"/>
        <family val="2"/>
      </rPr>
      <t xml:space="preserve">90 or more
</t>
    </r>
    <r>
      <rPr>
        <b/>
        <sz val="5.5"/>
        <color rgb="FF000000"/>
        <rFont val="Arial"/>
        <family val="2"/>
      </rPr>
      <t xml:space="preserve"> days past due</t>
    </r>
  </si>
  <si>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</si>
  <si>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</si>
  <si>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</si>
  <si>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</si>
  <si>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</si>
  <si>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</si>
  <si>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</si>
  <si>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</si>
  <si>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</si>
  <si>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</si>
  <si>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</si>
  <si>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</si>
  <si>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</si>
  <si>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</si>
  <si>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sz val="5.5"/>
        <color rgb="FF000000"/>
        <rFont val="Segoe UI"/>
        <family val="2"/>
      </rPr>
      <t>⁽¹⁾</t>
    </r>
    <r>
      <rPr>
        <sz val="5.5"/>
        <color rgb="FF000000"/>
        <rFont val="Arial"/>
        <family val="2"/>
      </rPr>
      <t>Value as determined by adjusting, not less than quarterly, the Original Market Value utilizing the Indexation Methodology (see Appendix for details) for subsequent price developments.</t>
    </r>
  </si>
  <si>
    <r>
      <rPr>
        <b/>
        <sz val="5.5"/>
        <color rgb="FFFFFFFF"/>
        <rFont val="Arial"/>
        <family val="2"/>
      </rPr>
      <t xml:space="preserve">Cover Pool - Current LTV Distribution by Credit Score </t>
    </r>
    <r>
      <rPr>
        <b/>
        <sz val="4"/>
        <color rgb="FFFFFFFF"/>
        <rFont val="Segoe UI"/>
        <family val="2"/>
      </rPr>
      <t>⁽¹⁾</t>
    </r>
  </si>
  <si>
    <t>Score Unavailable</t>
  </si>
  <si>
    <t>&lt;600</t>
  </si>
  <si>
    <t>600 - 650</t>
  </si>
  <si>
    <t>651 - 700</t>
  </si>
  <si>
    <t>701 - 750</t>
  </si>
  <si>
    <t>751 - 800</t>
  </si>
  <si>
    <t>&gt;800</t>
  </si>
  <si>
    <t>20.00 and below</t>
  </si>
  <si>
    <r>
      <rPr>
        <sz val="4"/>
        <color rgb="FF000000"/>
        <rFont val="Segoe UI"/>
        <family val="2"/>
      </rPr>
      <t>⁽¹⁾</t>
    </r>
    <r>
      <rPr>
        <sz val="4"/>
        <color rgb="FF000000"/>
        <rFont val="Segoe UI"/>
        <family val="2"/>
      </rPr>
      <t xml:space="preserve"> </t>
    </r>
    <r>
      <rPr>
        <sz val="4"/>
        <color rgb="FF000000"/>
        <rFont val="Arial"/>
        <family val="2"/>
      </rPr>
      <t>Value as determined by adjusting, not less than quarterly, the Original Market Value utilizing the Indexation Methodology (see Appendix for details) for subsequent price developments</t>
    </r>
  </si>
  <si>
    <t>Appendix</t>
  </si>
  <si>
    <t>Property Valuation and Indexation Methodology</t>
  </si>
  <si>
    <r>
      <rPr>
        <sz val="5.5"/>
        <rFont val="Arial"/>
        <family val="2"/>
      </rPr>
      <t xml:space="preserve">For property valuation policies, please refer to </t>
    </r>
    <r>
      <rPr>
        <i/>
        <sz val="5.5"/>
        <rFont val="Arial"/>
        <family val="2"/>
      </rPr>
      <t>BMO Global Registered Covered Bond Program UKLA Base Prospectus - Property Valuation Process</t>
    </r>
    <r>
      <rPr>
        <sz val="5.5"/>
        <rFont val="Arial"/>
        <family val="2"/>
      </rPr>
      <t xml:space="preserve"> </t>
    </r>
    <r>
      <rPr>
        <u/>
        <sz val="5.5"/>
        <color theme="10"/>
        <rFont val="Arial"/>
        <family val="2"/>
      </rPr>
      <t>2025FinalProspectus.pdf</t>
    </r>
  </si>
  <si>
    <r>
      <rPr>
        <b/>
        <sz val="5.5"/>
        <color rgb="FF000000"/>
        <rFont val="Arial"/>
        <family val="2"/>
      </rPr>
      <t>Indexation Methodology</t>
    </r>
    <r>
      <rPr>
        <sz val="5.5"/>
        <color rgb="FF000000"/>
        <rFont val="Arial"/>
        <family val="2"/>
      </rPr>
      <t xml:space="preserve">
The Guarantor employs an indexation methodology as set out below to determine the Market Value (as defined in the CMHC Guide) of a residential property securing an Eligible for Loan in the Portfolio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The Indexation Methodology is based on Teranet - National Bank HPI Monthly Metropolitan Indices covering 32 Canadian Census Metropolitan Areas (“CMAs”) with respect to Properties located within those CMAs and Teranet - National Bank Composite 11 House Price Index</t>
    </r>
    <r>
      <rPr>
        <vertAlign val="superscript"/>
        <sz val="5.5"/>
        <color rgb="FF000000"/>
        <rFont val="Arial"/>
        <family val="2"/>
      </rPr>
      <t>TM</t>
    </r>
    <r>
      <rPr>
        <sz val="5.5"/>
        <color rgb="FF000000"/>
        <rFont val="Arial"/>
        <family val="2"/>
      </rPr>
      <t xml:space="preserve"> (the “Composite 11 House Price Index”), which is calculated as a weighted average of price data for eleven major cities in Canada, for Properties located in all other areas of Canada. Details of the Composite 11 House Price Index may be found at www.housepriceindex.ca. 
For each Property in the Portfolio, the indexed valuation will be determined at least quarterly by multiplying the Original Market Value (as defined in the CMHC Guide) for such Property by the percentage change since the valuation date in the price level for the index in which such Property is located. 
Certain risks are associated with the use of the Indexation Methodology,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Indexation Methodology.</t>
    </r>
  </si>
  <si>
    <t>Market risks, including interest rate risk, currency risk, credit risk, and liquidity risks</t>
  </si>
  <si>
    <r>
      <rPr>
        <b/>
        <sz val="5.5"/>
        <color rgb="FF000000"/>
        <rFont val="Arial"/>
        <family val="2"/>
      </rPr>
      <t>Market Risks</t>
    </r>
    <r>
      <rPr>
        <sz val="5.5"/>
        <color rgb="FF000000"/>
        <rFont val="Arial"/>
        <family val="2"/>
      </rPr>
      <t xml:space="preserve">
For disclosures of risks including those faced by the Guarantor, please refer to </t>
    </r>
    <r>
      <rPr>
        <i/>
        <sz val="5.5"/>
        <color rgb="FF000000"/>
        <rFont val="Arial"/>
        <family val="2"/>
      </rPr>
      <t xml:space="preserve">BMO Global Registered Covered Bond Program UKLA Base Prospectus – RISK FACTORS – RISKS RELATING TO THE COVERED BONDS, RISKS RELATING TO THE PORTFOLIO, RISKS RELATING TO COUNTERPARTIES
</t>
    </r>
    <r>
      <rPr>
        <sz val="5.5"/>
        <color rgb="FF000000"/>
        <rFont val="Arial"/>
        <family val="2"/>
      </rPr>
      <t xml:space="preserve">
To ensure BMO Global Registered Covered Bond Program’s exposure to market risks is monitored, a valuation calculation is performed on monthly basis. The valuation calculation for current reporting period can be found on page 3 of this investor report. For detailed valuation calculation methodology, please see Schedule 10 of the </t>
    </r>
    <r>
      <rPr>
        <i/>
        <sz val="5.5"/>
        <color rgb="FF000000"/>
        <rFont val="Arial"/>
        <family val="2"/>
      </rPr>
      <t>Guarantor Agreement</t>
    </r>
    <r>
      <rPr>
        <sz val="5.5"/>
        <color rgb="FF000000"/>
        <rFont val="Arial"/>
        <family val="2"/>
      </rPr>
      <t xml:space="preserve">. 
The Guarantor has entered into the Interest Rate Swap Agreement including a swap confirmation with the Interest Rate Swap Provider (initially Bank of Montreal) to provide the Guarantor with a hedge against possible variances in the rates of interest payable on the Loans in the Portfolio (which may, for instance, include variable rates of interest or fixed rates of interest), the interest amounts payable on the Intercompany Loan and (following the Covered Bond Swap Effective Date) the Covered Bond Swap Agreement. The interest rate swap confirmation is effective and cashflows are being exchanged pursuant thereto. The Issuer as Interest Rate Swap Provider may be required to post collateral to secure its obligations under the Interest Rate Swap Agreement upon the activation of rating triggers.  These rating triggers have not been activated, and no collateral has been posted yet. For details, please see </t>
    </r>
    <r>
      <rPr>
        <i/>
        <sz val="5.5"/>
        <color rgb="FF000000"/>
        <rFont val="Arial"/>
        <family val="2"/>
      </rPr>
      <t xml:space="preserve">BMO Global Registered Covered Bond Program UKLA Base Prospectus- Overview of the Principal Documents—Interest Rate Swap Agreement
</t>
    </r>
    <r>
      <rPr>
        <sz val="5.5"/>
        <color rgb="FF000000"/>
        <rFont val="Arial"/>
        <family val="2"/>
      </rPr>
      <t xml:space="preserve">
To provide the Guarantor with a hedge against currency risks arising, following the Covered Bond Swap Effective Date, in respect of amounts received by the Guarantor under the Interest Rate Swap Agreement and amounts payable in respect of its obligations under the Covered Bond Guarantee, the Guarantor has entered into the Covered Bond Swap Agreement (which includes a separate swap confirmation, for each Tranche and/or Series of Covered Bonds) with the Covered Bond Swap Provider (initially the Bank). The obligations under the covered bond swap confirmations are contingent and will only become effective on the Covered Bond Swap Effective Date.  Further details can be found in the covered bond swap confirmations.  None of these confirmations is effective and cashflows are not being exchanged pursuant thereto. The issuer, as the Covered Bond Swap Provider, may be required to post collateral to secure its obligations under the Covered Bond Swap Agreement upon activation of rating triggers. These rating triggers have not been activated, and no collateral has been posted yet.  For details, please see </t>
    </r>
    <r>
      <rPr>
        <i/>
        <sz val="5.5"/>
        <color rgb="FF000000"/>
        <rFont val="Arial"/>
        <family val="2"/>
      </rPr>
      <t>BMO Global Registered Covered Bond Program UKLA Base Prospectus - Overview of the Principal Documents—Covered Bond Swap Agreement</t>
    </r>
    <r>
      <rPr>
        <sz val="5.5"/>
        <color rgb="FF000000"/>
        <rFont val="Arial"/>
        <family val="2"/>
      </rPr>
      <t xml:space="preserve">.
Further disclosures with regards to material risks and mitigants potentially affecting the issuer’s performance of its obligations under the covered bond program can be found in </t>
    </r>
    <r>
      <rPr>
        <i/>
        <sz val="5.5"/>
        <color rgb="FF000000"/>
        <rFont val="Arial"/>
        <family val="2"/>
      </rPr>
      <t>BMO Global Registered Covered Bond Program UKLA Base Prospectus</t>
    </r>
    <r>
      <rPr>
        <sz val="5.5"/>
        <color rgb="FF000000"/>
        <rFont val="Arial"/>
        <family val="2"/>
      </rPr>
      <t xml:space="preserve"> under</t>
    </r>
    <r>
      <rPr>
        <i/>
        <sz val="5.5"/>
        <color rgb="FF000000"/>
        <rFont val="Arial"/>
        <family val="2"/>
      </rPr>
      <t xml:space="preserve"> Risks relating to the Bank </t>
    </r>
  </si>
  <si>
    <r>
      <rPr>
        <b/>
        <sz val="5.5"/>
        <color rgb="FF000000"/>
        <rFont val="Arial"/>
        <family val="2"/>
      </rPr>
      <t xml:space="preserve">Credit Risk </t>
    </r>
    <r>
      <rPr>
        <sz val="5.5"/>
        <color rgb="FF000000"/>
        <rFont val="Arial"/>
        <family val="2"/>
      </rPr>
      <t xml:space="preserve">
In connection with the BMO Global Registered Covered Bond Program, the counterparties are the Swap Providers, the Servicer, the Cash Manager, the Cover Pool Monitor, the Custodian, the Bond Trustee, the Account Bank, the Standby Account Bank, the GDA Provider and the Standby GDA Provider (collectively, the Counterparties). Each of the Counterparties has represented and warranted in the Transaction Documents that it meets the Counterparty Qualifications.  
To manage the credit risk and counterparty risk associated with the program, ratings triggers and rating related actions for relevant counterparties to the program have been prescribed in the Transaction Documents, described in the </t>
    </r>
    <r>
      <rPr>
        <i/>
        <sz val="5.5"/>
        <color rgb="FF000000"/>
        <rFont val="Arial"/>
        <family val="2"/>
      </rPr>
      <t>BMO Global Registered Covered Bond Program UKLA Base Prospectus</t>
    </r>
    <r>
      <rPr>
        <sz val="5.5"/>
        <color rgb="FF000000"/>
        <rFont val="Arial"/>
        <family val="2"/>
      </rPr>
      <t xml:space="preserve"> under </t>
    </r>
    <r>
      <rPr>
        <i/>
        <sz val="5.5"/>
        <color rgb="FF000000"/>
        <rFont val="Arial"/>
        <family val="2"/>
      </rPr>
      <t>Overview of the Principal Documents</t>
    </r>
    <r>
      <rPr>
        <sz val="5.5"/>
        <color rgb="FF000000"/>
        <rFont val="Arial"/>
        <family val="2"/>
      </rPr>
      <t xml:space="preserve"> and </t>
    </r>
    <r>
      <rPr>
        <i/>
        <sz val="5.5"/>
        <color rgb="FF000000"/>
        <rFont val="Arial"/>
        <family val="2"/>
      </rPr>
      <t>Glossary</t>
    </r>
    <r>
      <rPr>
        <sz val="5.5"/>
        <color rgb="FF000000"/>
        <rFont val="Arial"/>
        <family val="2"/>
      </rPr>
      <t xml:space="preserve">, and disclosed on page 1 and 2 of this investor report. </t>
    </r>
  </si>
  <si>
    <r>
      <rPr>
        <b/>
        <sz val="5.5"/>
        <color rgb="FF000000"/>
        <rFont val="Arial"/>
        <family val="2"/>
      </rPr>
      <t xml:space="preserve">Liquidity Risk
 </t>
    </r>
    <r>
      <rPr>
        <sz val="5.5"/>
        <color rgb="FF000000"/>
        <rFont val="Arial"/>
        <family val="2"/>
      </rPr>
      <t xml:space="preserve">
To manage liquidity risks in relation to the program, a Reserve Fund will be established by the Guarantor (or the Cash Manager on its behalf) in the GDA Account to reserve Available Revenue Receipts and Available Principal Receipts, if one or more Rating Agencies downgrades the ratings of the Bank below the Reserve Fund Required Amount Ratings, by no later than five Business Days following the downgrade.
Reserve Fund Required Amount and Reserve Fund Required Amount Ratings are described in </t>
    </r>
    <r>
      <rPr>
        <i/>
        <sz val="5.5"/>
        <color rgb="FF000000"/>
        <rFont val="Arial"/>
        <family val="2"/>
      </rPr>
      <t>BMO Global Registered Covered Bond Program UKLA Base Prospectus</t>
    </r>
    <r>
      <rPr>
        <sz val="5.5"/>
        <color rgb="FF000000"/>
        <rFont val="Arial"/>
        <family val="2"/>
      </rPr>
      <t xml:space="preserve"> under </t>
    </r>
    <r>
      <rPr>
        <i/>
        <sz val="5.5"/>
        <color rgb="FF000000"/>
        <rFont val="Arial"/>
        <family val="2"/>
      </rPr>
      <t>Glossary</t>
    </r>
    <r>
      <rPr>
        <sz val="5.5"/>
        <color rgb="FF000000"/>
        <rFont val="Arial"/>
        <family val="2"/>
      </rPr>
      <t xml:space="preserve">. See </t>
    </r>
    <r>
      <rPr>
        <i/>
        <sz val="5.5"/>
        <color rgb="FF000000"/>
        <rFont val="Arial"/>
        <family val="2"/>
      </rPr>
      <t>Specific Rating Related Action</t>
    </r>
    <r>
      <rPr>
        <sz val="5.5"/>
        <color rgb="FF000000"/>
        <rFont val="Arial"/>
        <family val="2"/>
      </rPr>
      <t xml:space="preserve"> on page 2 of this investor report for additional information on rating triggers.
Furthermore, all Series of Covered Bonds outstanding are soft bullet bonds and have a twelve-month extension period as described under Maturity Structure below.
</t>
    </r>
  </si>
  <si>
    <r>
      <rPr>
        <b/>
        <sz val="5.5"/>
        <color rgb="FF000000"/>
        <rFont val="Arial"/>
        <family val="2"/>
      </rPr>
      <t>Maturity Structure</t>
    </r>
    <r>
      <rPr>
        <sz val="5.5"/>
        <color rgb="FF000000"/>
        <rFont val="Arial"/>
        <family val="2"/>
      </rPr>
      <t xml:space="preserve">
An Extended Due for Payment Date twelve months after the Maturity Date has been specified in the Final Terms of each Series. The coupon rate specified for in this report for a Series applies until the Maturity Date of that Series, following which the floating rate of interest specified in the Final Terms of that Series is payable monthly in arrears from Maturity Date to but excluding the Extended Due For Payment Date. 
In circumstances where neither the Bank nor the Guarantor has sufficient funds available to pay in full the Final Redemption Amount due on a Series of Covered Bonds on the relevant Final Maturity Date or within the relevant grace period, then the Final Maturity Date of the relevant Series of Covered Bonds may be deferred to an Extended Due for Payment Date, which is twelve months after the Final Maturity Date.  To the extent the Guarantor has sufficient time and sufficient moneys to pay in part the Final Redemption Amount, such partial payment will be made by the Guarantor in accordance with the Priorities of Payments on any Interest Payment Date up to and including the relevant Extended Due for Payment Date.  The Extended Due for Payment Date for a Tranche and/or Series of Covered Bonds is specified in its Final Terms Document or Pricing Supplement, which are available on the BMO Global Registered Covered Bond Program webpage under </t>
    </r>
    <r>
      <rPr>
        <i/>
        <sz val="5.5"/>
        <color rgb="FF000000"/>
        <rFont val="Arial"/>
        <family val="2"/>
      </rPr>
      <t>Transactions</t>
    </r>
    <r>
      <rPr>
        <sz val="5.5"/>
        <color rgb="FF000000"/>
        <rFont val="Arial"/>
        <family val="2"/>
      </rPr>
      <t xml:space="preserve">. Extendable maturity and relevant maturity extension triggers are described in </t>
    </r>
    <r>
      <rPr>
        <i/>
        <sz val="5.5"/>
        <color rgb="FF000000"/>
        <rFont val="Arial"/>
        <family val="2"/>
      </rPr>
      <t>BMO Global Registered Covered Bond Program UKLA Base Prospectus</t>
    </r>
    <r>
      <rPr>
        <sz val="5.5"/>
        <color rgb="FF000000"/>
        <rFont val="Arial"/>
        <family val="2"/>
      </rPr>
      <t xml:space="preserve"> under</t>
    </r>
    <r>
      <rPr>
        <i/>
        <sz val="5.5"/>
        <color rgb="FF000000"/>
        <rFont val="Arial"/>
        <family val="2"/>
      </rPr>
      <t xml:space="preserve"> OVERVIEW OF THE PROGRAM - Extendable obligations under the Covered Bond Guarantee</t>
    </r>
    <r>
      <rPr>
        <sz val="5.5"/>
        <color rgb="FF000000"/>
        <rFont val="Arial"/>
        <family val="2"/>
      </rPr>
      <t xml:space="preserve">. </t>
    </r>
  </si>
  <si>
    <r>
      <rPr>
        <b/>
        <sz val="5.5"/>
        <color rgb="FF000000"/>
        <rFont val="Arial"/>
        <family val="2"/>
      </rPr>
      <t>Webpages/Documents Incorporated by Reference</t>
    </r>
    <r>
      <rPr>
        <sz val="5.5"/>
        <color rgb="FF000000"/>
        <rFont val="Arial"/>
        <family val="2"/>
      </rPr>
      <t xml:space="preserve">
BMO Global Registered Covered Bond Program Webpage 
</t>
    </r>
    <r>
      <rPr>
        <u/>
        <sz val="5.5"/>
        <color rgb="FF0000FF"/>
        <rFont val="Arial"/>
        <family val="2"/>
      </rPr>
      <t>https://www.bmo.com/main/about-bmo/investor-relations/fixed-income-investors/covered-bonds/registered-covered-bond</t>
    </r>
    <r>
      <rPr>
        <sz val="5.5"/>
        <color rgb="FF000000"/>
        <rFont val="Arial"/>
        <family val="2"/>
      </rPr>
      <t xml:space="preserve">
BMO Global Registered Covered Bond Program UKLA Base Prospectus 
(available under Offering Documents at </t>
    </r>
    <r>
      <rPr>
        <u/>
        <sz val="5.5"/>
        <color rgb="FF0000FF"/>
        <rFont val="Arial"/>
        <family val="2"/>
      </rPr>
      <t>https://www.bmo.com/main/about-bmo/investor-relations/fixed-income-investors/covered-bonds/registered-covered-bond</t>
    </r>
    <r>
      <rPr>
        <sz val="5.5"/>
        <color rgb="FF000000"/>
        <rFont val="Arial"/>
        <family val="2"/>
      </rPr>
      <t xml:space="preserve">)
Guarantor Agreement -  BMO Global Registered Covered Bond Program 
(available under Program Documents at </t>
    </r>
    <r>
      <rPr>
        <u/>
        <sz val="5.5"/>
        <color rgb="FF0000FF"/>
        <rFont val="Arial"/>
        <family val="2"/>
      </rPr>
      <t>https://www.bmo.com/main/about-bmo/investor-relations/fixed-income-investors/covered-bonds/registered-covered-bond</t>
    </r>
    <r>
      <rPr>
        <sz val="5.5"/>
        <color rgb="FF000000"/>
        <rFont val="Arial"/>
        <family val="2"/>
      </rPr>
      <t xml:space="preserve">)
Final Terms Document or Pricing Supplement for a Series of Covered Bonds 
(available under Transactions at </t>
    </r>
    <r>
      <rPr>
        <u/>
        <sz val="5.5"/>
        <color rgb="FF0000FF"/>
        <rFont val="Arial"/>
        <family val="2"/>
      </rPr>
      <t>https://www.bmo.com/main/about-bmo/investor-relations/fixed-income-investors/covered-bonds/registered-covered-bond</t>
    </r>
    <r>
      <rPr>
        <sz val="5.5"/>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</si>
</sst>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
    <numFmt numFmtId="169" formatCode="[$-10409]mmmm\ d\,\ yyyy"/>
    <numFmt numFmtId="170" formatCode="[$-10409]0.00%"/>
    <numFmt numFmtId="171" formatCode="[$-10409]0.00;\(0.00\)"/>
    <numFmt numFmtId="172" formatCode="[$-10409]#,##0;\(#,##0\);&quot;-&quot;"/>
    <numFmt numFmtId="173" formatCode="[$-10409]0%"/>
    <numFmt numFmtId="174" formatCode="[$-10409]&quot;$&quot;#,##0.00;\(&quot;$&quot;#,##0.00\);&quot;-&quot;"/>
    <numFmt numFmtId="175" formatCode="[$-10409]&quot;$&quot;#,##0;\(&quot;$&quot;#,##0\)"/>
  </numFmts>
  <fonts count="9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0"/>
      <color rgb="FF000000"/>
      <name val="Arial"/>
      <family val="2"/>
    </font>
    <font>
      <b/>
      <sz val="8"/>
      <color rgb="FF808080"/>
      <name val="Arial"/>
      <family val="2"/>
    </font>
    <font>
      <b/>
      <sz val="5"/>
      <color rgb="FF000000"/>
      <name val="Arial"/>
      <family val="2"/>
    </font>
    <font>
      <sz val="5"/>
      <color rgb="FF000000"/>
      <name val="Arial"/>
      <family val="2"/>
    </font>
    <font>
      <sz val="7"/>
      <color rgb="FF000000"/>
      <name val="Arial"/>
      <family val="2"/>
    </font>
    <font>
      <i/>
      <sz val="5"/>
      <color rgb="FF000000"/>
      <name val="Segoe UI"/>
      <family val="2"/>
    </font>
    <font>
      <b/>
      <sz val="5.5"/>
      <color rgb="FFFFFFFF"/>
      <name val="Arial"/>
      <family val="2"/>
    </font>
    <font>
      <b/>
      <u/>
      <sz val="5.5"/>
      <color rgb="FF000000"/>
      <name val="Arial"/>
      <family val="2"/>
    </font>
    <font>
      <u/>
      <sz val="5.5"/>
      <color rgb="FF000000"/>
      <name val="Segoe UI"/>
      <family val="2"/>
    </font>
    <font>
      <sz val="5.5"/>
      <color rgb="FF000000"/>
      <name val="Segoe UI"/>
      <family val="2"/>
    </font>
    <font>
      <b/>
      <sz val="5.5"/>
      <color rgb="FF000000"/>
      <name val="Arial"/>
      <family val="2"/>
    </font>
    <font>
      <sz val="5.5"/>
      <color rgb="FF000000"/>
      <name val="Arial"/>
      <family val="2"/>
    </font>
    <font>
      <sz val="4"/>
      <color rgb="FF000000"/>
      <name val="Segoe UI"/>
      <family val="2"/>
    </font>
    <font>
      <sz val="3.5"/>
      <color rgb="FF000000"/>
      <name val="Arial"/>
      <family val="2"/>
    </font>
    <font>
      <sz val="4"/>
      <color rgb="FF000000"/>
      <name val="Arial"/>
      <family val="2"/>
    </font>
    <font>
      <b/>
      <sz val="10"/>
      <color rgb="FF000000"/>
      <name val="Arial"/>
      <family val="2"/>
    </font>
    <font>
      <u/>
      <sz val="5.5"/>
      <color rgb="FF000000"/>
      <name val="Arial"/>
      <family val="2"/>
    </font>
    <font>
      <u/>
      <sz val="10"/>
      <color rgb="FF000000"/>
      <name val="Arial"/>
      <family val="2"/>
    </font>
    <font>
      <sz val="5"/>
      <color rgb="FF000000"/>
      <name val="Segoe UI"/>
      <family val="2"/>
    </font>
    <font>
      <b/>
      <u/>
      <sz val="10"/>
      <color rgb="FF000000"/>
      <name val="Arial"/>
      <family val="2"/>
    </font>
    <font>
      <vertAlign val="superscript"/>
      <sz val="5.5"/>
      <color rgb="FF000000"/>
      <name val="Arial"/>
      <family val="2"/>
    </font>
    <font>
      <vertAlign val="superscript"/>
      <sz val="4"/>
      <color rgb="FF000000"/>
      <name val="Segoe UI"/>
      <family val="2"/>
    </font>
    <font>
      <sz val="5.5"/>
      <color rgb="FF000000"/>
      <name val="Cambria"/>
      <family val="1"/>
    </font>
    <font>
      <vertAlign val="superscript"/>
      <sz val="4"/>
      <color rgb="FF000000"/>
      <name val="Cambria"/>
      <family val="1"/>
    </font>
    <font>
      <b/>
      <i/>
      <sz val="5.5"/>
      <color rgb="FF000000"/>
      <name val="Arial"/>
      <family val="2"/>
    </font>
    <font>
      <b/>
      <sz val="5.5"/>
      <color rgb="FFFFFFFF"/>
      <name val="Lucida Sans Typewriter"/>
      <family val="3"/>
    </font>
    <font>
      <b/>
      <sz val="5.5"/>
      <color rgb="FF000000"/>
      <name val="Lucida Sans Typewriter"/>
      <family val="3"/>
    </font>
    <font>
      <sz val="5.5"/>
      <color rgb="FF000000"/>
      <name val="Lucida Sans Typewriter"/>
      <family val="3"/>
    </font>
    <font>
      <b/>
      <sz val="5.5"/>
      <color rgb="FFFFD700"/>
      <name val="Lucida Sans Typewriter"/>
      <family val="3"/>
    </font>
    <font>
      <b/>
      <sz val="10"/>
      <color rgb="FFFFD700"/>
      <name val="Lucida Sans Typewriter"/>
      <family val="3"/>
    </font>
    <font>
      <sz val="10"/>
      <color rgb="FF000000"/>
      <name val="Lucida Sans Typewriter"/>
      <family val="3"/>
    </font>
    <font>
      <b/>
      <sz val="7"/>
      <color rgb="FF000000"/>
      <name val="Arial"/>
      <family val="2"/>
    </font>
    <font>
      <b/>
      <sz val="10"/>
      <color rgb="FFFFFFFF"/>
      <name val="Lucida Sans Typewriter"/>
      <family val="3"/>
    </font>
    <font>
      <sz val="7"/>
      <color rgb="FF000000"/>
      <name val="Lucida Sans Typewriter"/>
      <family val="3"/>
    </font>
    <font>
      <sz val="9"/>
      <color rgb="FF000000"/>
      <name val="Lucida Sans Typewriter"/>
      <family val="3"/>
    </font>
    <font>
      <b/>
      <sz val="9"/>
      <color rgb="FFFFD700"/>
      <name val="Lucida Sans Typewriter"/>
      <family val="3"/>
    </font>
    <font>
      <sz val="5.5"/>
      <color rgb="FF000000"/>
      <name val="Calibri Light"/>
      <family val="2"/>
    </font>
    <font>
      <b/>
      <sz val="9"/>
      <color rgb="FF000000"/>
      <name val="Lucida Sans Typewriter"/>
      <family val="3"/>
    </font>
    <font>
      <b/>
      <sz val="5.5"/>
      <color rgb="FFFFFFFF"/>
      <name val="Segoe UI"/>
      <family val="2"/>
    </font>
    <font>
      <b/>
      <u/>
      <sz val="5.5"/>
      <color rgb="FF000000"/>
      <name val="Lucida Sans Typewriter"/>
      <family val="3"/>
    </font>
    <font>
      <b/>
      <sz val="4"/>
      <color rgb="FFFFFFFF"/>
      <name val="Segoe UI"/>
      <family val="2"/>
    </font>
    <font>
      <b/>
      <sz val="9"/>
      <color rgb="FFFFFFFF"/>
      <name val="Arial"/>
      <family val="2"/>
    </font>
    <font>
      <b/>
      <u/>
      <sz val="9"/>
      <color rgb="FF000000"/>
      <name val="Lucida Sans Typewriter"/>
      <family val="3"/>
    </font>
    <font>
      <b/>
      <sz val="7"/>
      <color rgb="FF000000"/>
      <name val="Lucida Sans Typewriter"/>
      <family val="3"/>
    </font>
    <font>
      <b/>
      <sz val="11"/>
      <name val="Calibri"/>
      <family val="2"/>
    </font>
    <font>
      <sz val="5.5"/>
      <color rgb="FFFFFFFF"/>
      <name val="Arial"/>
      <family val="2"/>
    </font>
    <font>
      <b/>
      <sz val="5.5"/>
      <name val="Arial"/>
      <family val="2"/>
    </font>
    <font>
      <u/>
      <sz val="5.5"/>
      <color theme="10"/>
      <name val="Arial"/>
      <family val="2"/>
    </font>
    <font>
      <sz val="5.5"/>
      <name val="Arial"/>
      <family val="2"/>
    </font>
    <font>
      <i/>
      <sz val="5.5"/>
      <name val="Arial"/>
      <family val="2"/>
    </font>
    <font>
      <i/>
      <sz val="5.5"/>
      <color rgb="FF000000"/>
      <name val="Arial"/>
      <family val="2"/>
    </font>
    <font>
      <u/>
      <sz val="5.5"/>
      <color rgb="FF0000FF"/>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3366FF"/>
        <bgColor rgb="FF3366FF"/>
      </patternFill>
    </fill>
    <fill>
      <patternFill patternType="solid">
        <fgColor rgb="FFFFFFFF"/>
        <bgColor rgb="FFFFFFFF"/>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double">
        <color rgb="FF000000"/>
      </top>
      <bottom/>
      <diagonal/>
    </border>
    <border>
      <left/>
      <right/>
      <top/>
      <bottom style="thin">
        <color rgb="FF000000"/>
      </bottom>
      <diagonal/>
    </border>
    <border>
      <left/>
      <right/>
      <top/>
      <bottom style="double">
        <color rgb="FF00000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1" fillId="0" borderId="0"/>
    <xf numFmtId="0" fontId="41" fillId="0" borderId="0"/>
    <xf numFmtId="0" fontId="4" fillId="0" borderId="0"/>
    <xf numFmtId="0" fontId="23" fillId="0" borderId="0"/>
    <xf numFmtId="0" fontId="23" fillId="0" borderId="0"/>
  </cellStyleXfs>
  <cellXfs count="37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2" fillId="0" borderId="0" xfId="0" applyFont="1" applyAlignment="1" applyProtection="1">
      <alignment vertical="center" wrapText="1"/>
      <protection locked="0"/>
    </xf>
    <xf numFmtId="0" fontId="17" fillId="0" borderId="0" xfId="0" applyFont="1" applyAlignment="1">
      <alignment horizontal="center" vertical="center" wrapText="1"/>
    </xf>
    <xf numFmtId="10" fontId="2" fillId="0" borderId="0" xfId="0" applyNumberFormat="1" applyFont="1" applyAlignment="1">
      <alignment horizontal="center" vertical="center" wrapText="1"/>
    </xf>
    <xf numFmtId="0" fontId="14" fillId="0" borderId="0" xfId="2" applyFill="1"/>
    <xf numFmtId="0" fontId="14" fillId="0" borderId="0" xfId="2" applyAlignment="1" applyProtection="1">
      <alignment horizontal="center" vertical="center" wrapText="1"/>
      <protection locked="0"/>
    </xf>
    <xf numFmtId="0" fontId="2" fillId="0" borderId="0" xfId="0" applyFont="1" applyAlignment="1">
      <alignment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44" fillId="0" borderId="0" xfId="10" applyFont="1"/>
    <xf numFmtId="0" fontId="45" fillId="0" borderId="0" xfId="10" applyFont="1" applyAlignment="1">
      <alignment vertical="top" wrapText="1" readingOrder="1"/>
    </xf>
    <xf numFmtId="0" fontId="45" fillId="0" borderId="0" xfId="10" applyFont="1" applyAlignment="1">
      <alignment vertical="top" wrapText="1" readingOrder="1"/>
    </xf>
    <xf numFmtId="0" fontId="44" fillId="0" borderId="0" xfId="10" applyFont="1"/>
    <xf numFmtId="0" fontId="46" fillId="0" borderId="0" xfId="10" applyFont="1" applyAlignment="1">
      <alignment horizontal="center" wrapText="1" readingOrder="1"/>
    </xf>
    <xf numFmtId="0" fontId="47" fillId="0" borderId="0" xfId="10" applyFont="1" applyAlignment="1">
      <alignment horizontal="right" wrapText="1" readingOrder="1"/>
    </xf>
    <xf numFmtId="0" fontId="48" fillId="0" borderId="0" xfId="10" applyFont="1" applyAlignment="1">
      <alignment wrapText="1" readingOrder="1"/>
    </xf>
    <xf numFmtId="0" fontId="48" fillId="0" borderId="0" xfId="10" applyFont="1" applyAlignment="1">
      <alignment horizontal="left" wrapText="1" readingOrder="1"/>
    </xf>
    <xf numFmtId="0" fontId="49" fillId="0" borderId="0" xfId="10" applyFont="1" applyAlignment="1">
      <alignment vertical="top" wrapText="1" readingOrder="1"/>
    </xf>
    <xf numFmtId="0" fontId="47" fillId="0" borderId="0" xfId="10" applyFont="1" applyAlignment="1">
      <alignment horizontal="right" vertical="top" wrapText="1" readingOrder="1"/>
    </xf>
    <xf numFmtId="0" fontId="48" fillId="0" borderId="0" xfId="10" applyFont="1" applyAlignment="1">
      <alignment vertical="top" wrapText="1" readingOrder="1"/>
    </xf>
    <xf numFmtId="0" fontId="48" fillId="0" borderId="0" xfId="10" applyFont="1" applyAlignment="1">
      <alignment horizontal="left" vertical="top" wrapText="1" readingOrder="1"/>
    </xf>
    <xf numFmtId="0" fontId="50" fillId="0" borderId="0" xfId="10" applyFont="1" applyAlignment="1">
      <alignment vertical="top" wrapText="1" readingOrder="1"/>
    </xf>
    <xf numFmtId="0" fontId="51" fillId="8" borderId="0" xfId="10" applyFont="1" applyFill="1" applyAlignment="1">
      <alignment vertical="center" wrapText="1" readingOrder="1"/>
    </xf>
    <xf numFmtId="0" fontId="51" fillId="8" borderId="0" xfId="10" applyFont="1" applyFill="1" applyAlignment="1">
      <alignment vertical="center" wrapText="1" readingOrder="1"/>
    </xf>
    <xf numFmtId="0" fontId="52" fillId="0" borderId="0" xfId="10" applyFont="1" applyAlignment="1">
      <alignment horizontal="left" wrapText="1" readingOrder="1"/>
    </xf>
    <xf numFmtId="0" fontId="52" fillId="0" borderId="0" xfId="10" applyFont="1" applyAlignment="1">
      <alignment horizontal="center" wrapText="1" readingOrder="1"/>
    </xf>
    <xf numFmtId="0" fontId="52" fillId="0" borderId="0" xfId="10" applyFont="1" applyAlignment="1">
      <alignment horizontal="center" wrapText="1" readingOrder="1"/>
    </xf>
    <xf numFmtId="0" fontId="52" fillId="0" borderId="0" xfId="10" applyFont="1" applyAlignment="1">
      <alignment horizontal="right" wrapText="1" readingOrder="1"/>
    </xf>
    <xf numFmtId="0" fontId="54" fillId="0" borderId="0" xfId="10" applyFont="1" applyAlignment="1">
      <alignment horizontal="left" vertical="center" wrapText="1" readingOrder="1"/>
    </xf>
    <xf numFmtId="0" fontId="54" fillId="0" borderId="0" xfId="10" applyFont="1" applyAlignment="1">
      <alignment horizontal="left" vertical="center" wrapText="1" readingOrder="1"/>
    </xf>
    <xf numFmtId="0" fontId="54" fillId="0" borderId="0" xfId="10" applyFont="1" applyAlignment="1">
      <alignment horizontal="right" vertical="center" wrapText="1" readingOrder="1"/>
    </xf>
    <xf numFmtId="0" fontId="54" fillId="0" borderId="0" xfId="10" applyFont="1" applyAlignment="1">
      <alignment horizontal="center" vertical="center" wrapText="1" readingOrder="1"/>
    </xf>
    <xf numFmtId="168" fontId="54" fillId="0" borderId="0" xfId="10" applyNumberFormat="1" applyFont="1" applyAlignment="1">
      <alignment horizontal="right" vertical="center" wrapText="1" readingOrder="1"/>
    </xf>
    <xf numFmtId="169" fontId="54" fillId="0" borderId="0" xfId="10" applyNumberFormat="1" applyFont="1" applyAlignment="1">
      <alignment horizontal="center" vertical="center" wrapText="1" readingOrder="1"/>
    </xf>
    <xf numFmtId="49" fontId="54" fillId="0" borderId="0" xfId="10" applyNumberFormat="1" applyFont="1" applyAlignment="1">
      <alignment horizontal="center" vertical="center" wrapText="1" readingOrder="1"/>
    </xf>
    <xf numFmtId="0" fontId="54" fillId="0" borderId="0" xfId="10" applyFont="1" applyAlignment="1">
      <alignment horizontal="center" vertical="center" wrapText="1" readingOrder="1"/>
    </xf>
    <xf numFmtId="0" fontId="55" fillId="0" borderId="0" xfId="10" applyFont="1" applyAlignment="1">
      <alignment wrapText="1" readingOrder="1"/>
    </xf>
    <xf numFmtId="0" fontId="55" fillId="0" borderId="14" xfId="10" applyFont="1" applyBorder="1" applyAlignment="1">
      <alignment horizontal="right" wrapText="1" readingOrder="1"/>
    </xf>
    <xf numFmtId="168" fontId="55" fillId="0" borderId="14" xfId="10" applyNumberFormat="1" applyFont="1" applyBorder="1" applyAlignment="1">
      <alignment horizontal="right" wrapText="1" readingOrder="1"/>
    </xf>
    <xf numFmtId="0" fontId="44" fillId="0" borderId="14" xfId="10" applyFont="1" applyBorder="1" applyAlignment="1">
      <alignment vertical="top" wrapText="1"/>
    </xf>
    <xf numFmtId="0" fontId="56" fillId="0" borderId="0" xfId="10" applyFont="1" applyAlignment="1">
      <alignment vertical="top" wrapText="1" readingOrder="1"/>
    </xf>
    <xf numFmtId="0" fontId="56" fillId="0" borderId="0" xfId="10" applyFont="1" applyAlignment="1">
      <alignment vertical="top" wrapText="1" readingOrder="1"/>
    </xf>
    <xf numFmtId="0" fontId="55" fillId="0" borderId="15" xfId="10" applyFont="1" applyBorder="1" applyAlignment="1">
      <alignment horizontal="right" wrapText="1" readingOrder="1"/>
    </xf>
    <xf numFmtId="170" fontId="56" fillId="0" borderId="0" xfId="10" applyNumberFormat="1" applyFont="1" applyAlignment="1">
      <alignment horizontal="right" wrapText="1" readingOrder="1"/>
    </xf>
    <xf numFmtId="0" fontId="55" fillId="0" borderId="0" xfId="10" applyFont="1" applyAlignment="1">
      <alignment horizontal="right" wrapText="1" readingOrder="1"/>
    </xf>
    <xf numFmtId="170" fontId="56" fillId="0" borderId="0" xfId="10" applyNumberFormat="1" applyFont="1" applyAlignment="1">
      <alignment horizontal="center" wrapText="1" readingOrder="1"/>
    </xf>
    <xf numFmtId="0" fontId="55" fillId="0" borderId="0" xfId="10" applyFont="1" applyAlignment="1">
      <alignment vertical="center" wrapText="1" readingOrder="1"/>
    </xf>
    <xf numFmtId="171" fontId="56" fillId="0" borderId="0" xfId="10" applyNumberFormat="1" applyFont="1" applyAlignment="1">
      <alignment horizontal="right" vertical="center" wrapText="1" readingOrder="1"/>
    </xf>
    <xf numFmtId="0" fontId="57" fillId="0" borderId="0" xfId="10" applyFont="1" applyAlignment="1">
      <alignment horizontal="left" vertical="top" wrapText="1" readingOrder="1"/>
    </xf>
    <xf numFmtId="0" fontId="52" fillId="0" borderId="0" xfId="10" applyFont="1" applyAlignment="1">
      <alignment vertical="center" wrapText="1" readingOrder="1"/>
    </xf>
    <xf numFmtId="0" fontId="56" fillId="0" borderId="0" xfId="10" applyFont="1" applyAlignment="1">
      <alignment vertical="center" wrapText="1" readingOrder="1"/>
    </xf>
    <xf numFmtId="0" fontId="56" fillId="9" borderId="0" xfId="10" applyFont="1" applyFill="1" applyAlignment="1">
      <alignment vertical="center" wrapText="1" readingOrder="1"/>
    </xf>
    <xf numFmtId="0" fontId="59" fillId="0" borderId="0" xfId="12" applyFont="1" applyAlignment="1">
      <alignment vertical="top" wrapText="1" readingOrder="1"/>
    </xf>
    <xf numFmtId="0" fontId="44" fillId="0" borderId="0" xfId="12" applyFont="1"/>
    <xf numFmtId="0" fontId="46" fillId="0" borderId="0" xfId="10" applyFont="1" applyAlignment="1">
      <alignment horizontal="center" vertical="center" wrapText="1" readingOrder="1"/>
    </xf>
    <xf numFmtId="0" fontId="48" fillId="0" borderId="0" xfId="10" applyFont="1" applyAlignment="1">
      <alignment vertical="top" wrapText="1" readingOrder="1"/>
    </xf>
    <xf numFmtId="0" fontId="52" fillId="0" borderId="0" xfId="10" applyFont="1" applyAlignment="1">
      <alignment wrapText="1" readingOrder="1"/>
    </xf>
    <xf numFmtId="0" fontId="55" fillId="0" borderId="0" xfId="10" applyFont="1" applyAlignment="1">
      <alignment vertical="top" wrapText="1" readingOrder="1"/>
    </xf>
    <xf numFmtId="0" fontId="60" fillId="0" borderId="0" xfId="10" applyFont="1" applyAlignment="1">
      <alignment vertical="top" wrapText="1" readingOrder="1"/>
    </xf>
    <xf numFmtId="0" fontId="61" fillId="0" borderId="0" xfId="10" applyFont="1" applyAlignment="1">
      <alignment horizontal="center" vertical="top" wrapText="1" readingOrder="1"/>
    </xf>
    <xf numFmtId="0" fontId="62" fillId="0" borderId="0" xfId="10" applyFont="1" applyAlignment="1">
      <alignment horizontal="center" vertical="top" wrapText="1" readingOrder="1"/>
    </xf>
    <xf numFmtId="0" fontId="56" fillId="0" borderId="0" xfId="10" applyFont="1" applyAlignment="1">
      <alignment horizontal="left" vertical="center" wrapText="1" readingOrder="1"/>
    </xf>
    <xf numFmtId="0" fontId="56" fillId="0" borderId="0" xfId="10" applyFont="1" applyAlignment="1">
      <alignment horizontal="center" vertical="center" wrapText="1" readingOrder="1"/>
    </xf>
    <xf numFmtId="0" fontId="45" fillId="0" borderId="0" xfId="10" applyFont="1" applyAlignment="1">
      <alignment horizontal="center" vertical="top" wrapText="1" readingOrder="1"/>
    </xf>
    <xf numFmtId="0" fontId="57" fillId="0" borderId="0" xfId="12" applyFont="1" applyAlignment="1">
      <alignment vertical="top" wrapText="1" readingOrder="1"/>
    </xf>
    <xf numFmtId="0" fontId="64" fillId="0" borderId="0" xfId="10" applyFont="1" applyAlignment="1">
      <alignment vertical="top" wrapText="1" readingOrder="1"/>
    </xf>
    <xf numFmtId="0" fontId="52" fillId="0" borderId="0" xfId="10" applyFont="1" applyAlignment="1">
      <alignment vertical="top" wrapText="1" readingOrder="1"/>
    </xf>
    <xf numFmtId="0" fontId="56" fillId="0" borderId="0" xfId="10" applyFont="1" applyAlignment="1">
      <alignment horizontal="center" vertical="top" wrapText="1" readingOrder="1"/>
    </xf>
    <xf numFmtId="0" fontId="56" fillId="0" borderId="0" xfId="12" applyFont="1" applyAlignment="1">
      <alignment horizontal="center" vertical="top" wrapText="1" readingOrder="1"/>
    </xf>
    <xf numFmtId="0" fontId="52" fillId="0" borderId="0" xfId="12" applyFont="1" applyAlignment="1">
      <alignment vertical="top" wrapText="1" readingOrder="1"/>
    </xf>
    <xf numFmtId="0" fontId="69" fillId="0" borderId="0" xfId="10" applyFont="1" applyAlignment="1">
      <alignment vertical="top" wrapText="1" readingOrder="1"/>
    </xf>
    <xf numFmtId="0" fontId="52" fillId="0" borderId="0" xfId="10" applyFont="1" applyAlignment="1">
      <alignment wrapText="1" readingOrder="1"/>
    </xf>
    <xf numFmtId="0" fontId="56" fillId="0" borderId="0" xfId="10" applyFont="1" applyAlignment="1">
      <alignment wrapText="1" readingOrder="1"/>
    </xf>
    <xf numFmtId="0" fontId="61" fillId="0" borderId="0" xfId="10" applyFont="1" applyAlignment="1">
      <alignment horizontal="center" wrapText="1" readingOrder="1"/>
    </xf>
    <xf numFmtId="0" fontId="56" fillId="0" borderId="0" xfId="12" applyFont="1" applyAlignment="1">
      <alignment vertical="top" wrapText="1" readingOrder="1"/>
    </xf>
    <xf numFmtId="0" fontId="69" fillId="0" borderId="0" xfId="12" applyFont="1" applyAlignment="1">
      <alignment vertical="center" wrapText="1" readingOrder="1"/>
    </xf>
    <xf numFmtId="0" fontId="61" fillId="0" borderId="0" xfId="10" applyFont="1" applyAlignment="1">
      <alignment horizontal="center" vertical="center" wrapText="1" readingOrder="1"/>
    </xf>
    <xf numFmtId="0" fontId="56" fillId="0" borderId="0" xfId="12" applyFont="1" applyAlignment="1">
      <alignment horizontal="center" vertical="center" wrapText="1" readingOrder="1"/>
    </xf>
    <xf numFmtId="0" fontId="70" fillId="0" borderId="0" xfId="10" applyFont="1" applyAlignment="1">
      <alignment vertical="center" wrapText="1" readingOrder="1"/>
    </xf>
    <xf numFmtId="0" fontId="51" fillId="0" borderId="0" xfId="10" applyFont="1" applyAlignment="1">
      <alignment vertical="top" wrapText="1" readingOrder="1"/>
    </xf>
    <xf numFmtId="0" fontId="70" fillId="0" borderId="0" xfId="10" applyFont="1" applyAlignment="1">
      <alignment vertical="top" wrapText="1" readingOrder="1"/>
    </xf>
    <xf numFmtId="0" fontId="71" fillId="0" borderId="0" xfId="10" applyFont="1" applyAlignment="1">
      <alignment vertical="center" wrapText="1" readingOrder="1"/>
    </xf>
    <xf numFmtId="0" fontId="54" fillId="0" borderId="0" xfId="10" applyFont="1" applyAlignment="1">
      <alignment wrapText="1" readingOrder="1"/>
    </xf>
    <xf numFmtId="0" fontId="72" fillId="0" borderId="0" xfId="10" applyFont="1" applyAlignment="1">
      <alignment wrapText="1" readingOrder="1"/>
    </xf>
    <xf numFmtId="0" fontId="54" fillId="0" borderId="0" xfId="10" applyFont="1" applyAlignment="1">
      <alignment vertical="top" wrapText="1" readingOrder="1"/>
    </xf>
    <xf numFmtId="0" fontId="72" fillId="0" borderId="0" xfId="10" applyFont="1" applyAlignment="1">
      <alignment vertical="top" wrapText="1" readingOrder="1"/>
    </xf>
    <xf numFmtId="0" fontId="73" fillId="8" borderId="0" xfId="10" applyFont="1" applyFill="1" applyAlignment="1">
      <alignment vertical="top" wrapText="1" readingOrder="1"/>
    </xf>
    <xf numFmtId="0" fontId="74" fillId="8" borderId="0" xfId="10" applyFont="1" applyFill="1" applyAlignment="1">
      <alignment vertical="top" wrapText="1" readingOrder="1"/>
    </xf>
    <xf numFmtId="0" fontId="72" fillId="0" borderId="0" xfId="10" applyFont="1" applyAlignment="1">
      <alignment horizontal="right" vertical="top" wrapText="1" readingOrder="1"/>
    </xf>
    <xf numFmtId="0" fontId="72" fillId="0" borderId="0" xfId="10" applyFont="1" applyAlignment="1">
      <alignment vertical="top" wrapText="1" readingOrder="1"/>
    </xf>
    <xf numFmtId="0" fontId="75" fillId="0" borderId="0" xfId="10" applyFont="1" applyAlignment="1">
      <alignment vertical="top" wrapText="1" readingOrder="1"/>
    </xf>
    <xf numFmtId="172" fontId="55" fillId="0" borderId="0" xfId="10" applyNumberFormat="1" applyFont="1" applyAlignment="1">
      <alignment horizontal="right" wrapText="1" readingOrder="1"/>
    </xf>
    <xf numFmtId="0" fontId="56" fillId="9" borderId="0" xfId="12" applyFont="1" applyFill="1" applyAlignment="1">
      <alignment vertical="top" wrapText="1" readingOrder="1"/>
    </xf>
    <xf numFmtId="0" fontId="44" fillId="0" borderId="0" xfId="12" applyFont="1" applyAlignment="1">
      <alignment vertical="top"/>
    </xf>
    <xf numFmtId="0" fontId="56" fillId="0" borderId="0" xfId="10" applyFont="1" applyAlignment="1">
      <alignment horizontal="right" wrapText="1" readingOrder="1"/>
    </xf>
    <xf numFmtId="172" fontId="56" fillId="0" borderId="0" xfId="10" applyNumberFormat="1" applyFont="1" applyAlignment="1">
      <alignment horizontal="right" wrapText="1" readingOrder="1"/>
    </xf>
    <xf numFmtId="0" fontId="56" fillId="0" borderId="0" xfId="10" applyFont="1" applyAlignment="1">
      <alignment horizontal="center" vertical="top" wrapText="1" readingOrder="1"/>
    </xf>
    <xf numFmtId="168" fontId="56" fillId="0" borderId="0" xfId="10" applyNumberFormat="1" applyFont="1" applyAlignment="1">
      <alignment horizontal="right" wrapText="1" readingOrder="1"/>
    </xf>
    <xf numFmtId="0" fontId="49" fillId="0" borderId="0" xfId="10" applyFont="1" applyAlignment="1">
      <alignment horizontal="right" wrapText="1" readingOrder="1"/>
    </xf>
    <xf numFmtId="0" fontId="56" fillId="0" borderId="0" xfId="10" applyFont="1" applyAlignment="1">
      <alignment horizontal="right" vertical="top" wrapText="1" readingOrder="1"/>
    </xf>
    <xf numFmtId="168" fontId="56" fillId="0" borderId="0" xfId="10" applyNumberFormat="1" applyFont="1" applyAlignment="1">
      <alignment horizontal="right" vertical="top" wrapText="1" readingOrder="1"/>
    </xf>
    <xf numFmtId="0" fontId="49" fillId="0" borderId="0" xfId="10" applyFont="1" applyAlignment="1">
      <alignment horizontal="right" vertical="top" wrapText="1" readingOrder="1"/>
    </xf>
    <xf numFmtId="172" fontId="56" fillId="0" borderId="0" xfId="10" applyNumberFormat="1" applyFont="1" applyAlignment="1">
      <alignment horizontal="right" vertical="top" wrapText="1" readingOrder="1"/>
    </xf>
    <xf numFmtId="170" fontId="56" fillId="0" borderId="0" xfId="10" applyNumberFormat="1" applyFont="1" applyAlignment="1">
      <alignment horizontal="right" vertical="top" wrapText="1" readingOrder="1"/>
    </xf>
    <xf numFmtId="0" fontId="56" fillId="9" borderId="0" xfId="10" applyFont="1" applyFill="1" applyAlignment="1">
      <alignment horizontal="right" vertical="center" wrapText="1" readingOrder="1"/>
    </xf>
    <xf numFmtId="0" fontId="56" fillId="0" borderId="0" xfId="10" applyFont="1" applyAlignment="1">
      <alignment horizontal="right" vertical="center" wrapText="1" readingOrder="1"/>
    </xf>
    <xf numFmtId="0" fontId="49" fillId="0" borderId="0" xfId="10" applyFont="1" applyAlignment="1">
      <alignment vertical="top" wrapText="1" readingOrder="1"/>
    </xf>
    <xf numFmtId="0" fontId="56" fillId="9" borderId="0" xfId="10" applyFont="1" applyFill="1" applyAlignment="1">
      <alignment horizontal="right" vertical="top" wrapText="1" readingOrder="1"/>
    </xf>
    <xf numFmtId="173" fontId="56" fillId="0" borderId="0" xfId="10" applyNumberFormat="1" applyFont="1" applyAlignment="1">
      <alignment horizontal="right" vertical="top" wrapText="1" readingOrder="1"/>
    </xf>
    <xf numFmtId="174" fontId="56" fillId="0" borderId="0" xfId="10" applyNumberFormat="1" applyFont="1" applyAlignment="1">
      <alignment horizontal="right" vertical="top" wrapText="1" readingOrder="1"/>
    </xf>
    <xf numFmtId="0" fontId="55" fillId="0" borderId="0" xfId="10" applyFont="1" applyAlignment="1">
      <alignment horizontal="left" vertical="center" wrapText="1" readingOrder="1"/>
    </xf>
    <xf numFmtId="0" fontId="55" fillId="0" borderId="0" xfId="10" applyFont="1" applyAlignment="1">
      <alignment horizontal="right" vertical="center" wrapText="1" readingOrder="1"/>
    </xf>
    <xf numFmtId="172" fontId="55" fillId="0" borderId="0" xfId="10" applyNumberFormat="1" applyFont="1" applyAlignment="1">
      <alignment horizontal="right" vertical="center" wrapText="1" readingOrder="1"/>
    </xf>
    <xf numFmtId="0" fontId="55" fillId="0" borderId="0" xfId="10" applyFont="1" applyAlignment="1">
      <alignment vertical="center" wrapText="1" readingOrder="1"/>
    </xf>
    <xf numFmtId="0" fontId="76" fillId="0" borderId="0" xfId="10" applyFont="1" applyAlignment="1">
      <alignment vertical="center" wrapText="1" readingOrder="1"/>
    </xf>
    <xf numFmtId="0" fontId="57" fillId="0" borderId="0" xfId="10" applyFont="1" applyAlignment="1">
      <alignment vertical="top" wrapText="1" readingOrder="1"/>
    </xf>
    <xf numFmtId="0" fontId="75" fillId="0" borderId="0" xfId="10" applyFont="1" applyAlignment="1">
      <alignment horizontal="right" vertical="top" wrapText="1" readingOrder="1"/>
    </xf>
    <xf numFmtId="0" fontId="75" fillId="0" borderId="0" xfId="10" applyFont="1" applyAlignment="1">
      <alignment vertical="top" wrapText="1" readingOrder="1"/>
    </xf>
    <xf numFmtId="0" fontId="77" fillId="8" borderId="0" xfId="10" applyFont="1" applyFill="1" applyAlignment="1">
      <alignment vertical="top" wrapText="1" readingOrder="1"/>
    </xf>
    <xf numFmtId="0" fontId="55" fillId="0" borderId="0" xfId="10" applyFont="1" applyAlignment="1">
      <alignment horizontal="right" vertical="top" wrapText="1" readingOrder="1"/>
    </xf>
    <xf numFmtId="168" fontId="55" fillId="0" borderId="0" xfId="10" applyNumberFormat="1" applyFont="1" applyAlignment="1">
      <alignment horizontal="right" vertical="top" wrapText="1" readingOrder="1"/>
    </xf>
    <xf numFmtId="0" fontId="44" fillId="0" borderId="0" xfId="10" applyFont="1" applyAlignment="1">
      <alignment vertical="top"/>
    </xf>
    <xf numFmtId="0" fontId="72" fillId="0" borderId="0" xfId="10" applyFont="1" applyAlignment="1">
      <alignment wrapText="1" readingOrder="1"/>
    </xf>
    <xf numFmtId="0" fontId="75" fillId="0" borderId="0" xfId="10" applyFont="1" applyAlignment="1">
      <alignment wrapText="1" readingOrder="1"/>
    </xf>
    <xf numFmtId="172" fontId="56" fillId="9" borderId="0" xfId="10" applyNumberFormat="1" applyFont="1" applyFill="1" applyAlignment="1">
      <alignment horizontal="right" vertical="top" wrapText="1" readingOrder="1"/>
    </xf>
    <xf numFmtId="172" fontId="56" fillId="0" borderId="0" xfId="10" applyNumberFormat="1" applyFont="1" applyAlignment="1">
      <alignment vertical="top" wrapText="1" readingOrder="1"/>
    </xf>
    <xf numFmtId="170" fontId="55" fillId="0" borderId="0" xfId="10" applyNumberFormat="1" applyFont="1" applyAlignment="1">
      <alignment horizontal="right" vertical="top" wrapText="1" readingOrder="1"/>
    </xf>
    <xf numFmtId="0" fontId="44" fillId="8" borderId="0" xfId="10" applyFont="1" applyFill="1" applyAlignment="1">
      <alignment vertical="top" wrapText="1"/>
    </xf>
    <xf numFmtId="0" fontId="56" fillId="0" borderId="0" xfId="13" applyFont="1" applyAlignment="1">
      <alignment vertical="center" wrapText="1" readingOrder="1"/>
    </xf>
    <xf numFmtId="0" fontId="44" fillId="0" borderId="0" xfId="13" applyFont="1"/>
    <xf numFmtId="172" fontId="56" fillId="0" borderId="0" xfId="10" applyNumberFormat="1" applyFont="1" applyAlignment="1">
      <alignment horizontal="right" vertical="center" wrapText="1" readingOrder="1"/>
    </xf>
    <xf numFmtId="172" fontId="56" fillId="0" borderId="16" xfId="10" applyNumberFormat="1" applyFont="1" applyBorder="1" applyAlignment="1">
      <alignment horizontal="right" vertical="center" wrapText="1" readingOrder="1"/>
    </xf>
    <xf numFmtId="0" fontId="44" fillId="0" borderId="16" xfId="10" applyFont="1" applyBorder="1" applyAlignment="1">
      <alignment vertical="top" wrapText="1"/>
    </xf>
    <xf numFmtId="172" fontId="55" fillId="0" borderId="17" xfId="10" applyNumberFormat="1" applyFont="1" applyBorder="1" applyAlignment="1">
      <alignment horizontal="right" vertical="center" wrapText="1" readingOrder="1"/>
    </xf>
    <xf numFmtId="0" fontId="44" fillId="0" borderId="17" xfId="10" applyFont="1" applyBorder="1" applyAlignment="1">
      <alignment vertical="top" wrapText="1"/>
    </xf>
    <xf numFmtId="0" fontId="52" fillId="0" borderId="0" xfId="10" applyFont="1" applyAlignment="1">
      <alignment horizontal="center" vertical="center" wrapText="1" readingOrder="1"/>
    </xf>
    <xf numFmtId="169" fontId="56" fillId="9" borderId="0" xfId="10" applyNumberFormat="1" applyFont="1" applyFill="1" applyAlignment="1">
      <alignment horizontal="left" vertical="center" wrapText="1" readingOrder="1"/>
    </xf>
    <xf numFmtId="175" fontId="56" fillId="0" borderId="0" xfId="10" applyNumberFormat="1" applyFont="1" applyAlignment="1">
      <alignment horizontal="center" vertical="center" wrapText="1" readingOrder="1"/>
    </xf>
    <xf numFmtId="170" fontId="56" fillId="0" borderId="0" xfId="10" applyNumberFormat="1" applyFont="1" applyAlignment="1">
      <alignment horizontal="center" vertical="center" wrapText="1" readingOrder="1"/>
    </xf>
    <xf numFmtId="0" fontId="56" fillId="9" borderId="0" xfId="10" applyFont="1" applyFill="1" applyAlignment="1">
      <alignment horizontal="left" vertical="center" wrapText="1" readingOrder="1"/>
    </xf>
    <xf numFmtId="0" fontId="78" fillId="0" borderId="0" xfId="10" applyFont="1" applyAlignment="1">
      <alignment vertical="top" wrapText="1" readingOrder="1"/>
    </xf>
    <xf numFmtId="0" fontId="55" fillId="0" borderId="16" xfId="10" applyFont="1" applyBorder="1" applyAlignment="1">
      <alignment horizontal="center" vertical="top" wrapText="1" readingOrder="1"/>
    </xf>
    <xf numFmtId="0" fontId="79" fillId="0" borderId="0" xfId="10" applyFont="1" applyAlignment="1">
      <alignment vertical="top" wrapText="1" readingOrder="1"/>
    </xf>
    <xf numFmtId="172" fontId="56" fillId="0" borderId="14" xfId="10" applyNumberFormat="1" applyFont="1" applyBorder="1" applyAlignment="1">
      <alignment horizontal="right" vertical="top" wrapText="1" readingOrder="1"/>
    </xf>
    <xf numFmtId="0" fontId="56" fillId="9" borderId="0" xfId="10" applyFont="1" applyFill="1" applyAlignment="1">
      <alignment vertical="top" wrapText="1" readingOrder="1"/>
    </xf>
    <xf numFmtId="0" fontId="79" fillId="0" borderId="0" xfId="10" applyFont="1" applyAlignment="1">
      <alignment horizontal="right" vertical="top" wrapText="1" readingOrder="1"/>
    </xf>
    <xf numFmtId="0" fontId="57" fillId="9" borderId="0" xfId="10" applyFont="1" applyFill="1" applyAlignment="1">
      <alignment vertical="top" wrapText="1" readingOrder="1"/>
    </xf>
    <xf numFmtId="0" fontId="80" fillId="8" borderId="0" xfId="10" applyFont="1" applyFill="1" applyAlignment="1">
      <alignment vertical="top" wrapText="1" readingOrder="1"/>
    </xf>
    <xf numFmtId="0" fontId="82" fillId="0" borderId="0" xfId="10" applyFont="1" applyAlignment="1">
      <alignment vertical="top" wrapText="1" readingOrder="1"/>
    </xf>
    <xf numFmtId="171" fontId="56" fillId="0" borderId="0" xfId="10" applyNumberFormat="1" applyFont="1" applyAlignment="1">
      <alignment horizontal="right" vertical="top" wrapText="1" readingOrder="1"/>
    </xf>
    <xf numFmtId="0" fontId="79" fillId="9" borderId="0" xfId="10" applyFont="1" applyFill="1" applyAlignment="1">
      <alignment vertical="top" wrapText="1" readingOrder="1"/>
    </xf>
    <xf numFmtId="0" fontId="79" fillId="9" borderId="0" xfId="10" applyFont="1" applyFill="1" applyAlignment="1">
      <alignment horizontal="right" vertical="top" wrapText="1" readingOrder="1"/>
    </xf>
    <xf numFmtId="0" fontId="79" fillId="9" borderId="0" xfId="10" applyFont="1" applyFill="1" applyAlignment="1">
      <alignment vertical="top" wrapText="1" readingOrder="1"/>
    </xf>
    <xf numFmtId="0" fontId="83" fillId="8" borderId="0" xfId="10" applyFont="1" applyFill="1" applyAlignment="1">
      <alignment vertical="center" wrapText="1" readingOrder="1"/>
    </xf>
    <xf numFmtId="0" fontId="51" fillId="8" borderId="0" xfId="10" applyFont="1" applyFill="1" applyAlignment="1">
      <alignment vertical="top" wrapText="1" readingOrder="1"/>
    </xf>
    <xf numFmtId="0" fontId="84" fillId="0" borderId="0" xfId="10" applyFont="1" applyAlignment="1">
      <alignment vertical="top" wrapText="1" readingOrder="1"/>
    </xf>
    <xf numFmtId="0" fontId="52" fillId="0" borderId="0" xfId="10" applyFont="1" applyAlignment="1">
      <alignment horizontal="right" vertical="top" wrapText="1" readingOrder="1"/>
    </xf>
    <xf numFmtId="0" fontId="52" fillId="0" borderId="0" xfId="10" applyFont="1" applyAlignment="1">
      <alignment horizontal="right" vertical="top" wrapText="1" readingOrder="1"/>
    </xf>
    <xf numFmtId="0" fontId="55" fillId="0" borderId="16" xfId="10" applyFont="1" applyBorder="1" applyAlignment="1">
      <alignment horizontal="center" vertical="center" wrapText="1" readingOrder="1"/>
    </xf>
    <xf numFmtId="0" fontId="52" fillId="0" borderId="0" xfId="10" applyFont="1" applyAlignment="1">
      <alignment horizontal="right" vertical="center" wrapText="1" readingOrder="1"/>
    </xf>
    <xf numFmtId="0" fontId="55" fillId="0" borderId="16" xfId="10" applyFont="1" applyBorder="1" applyAlignment="1">
      <alignment horizontal="center" vertical="center" wrapText="1" readingOrder="1"/>
    </xf>
    <xf numFmtId="0" fontId="55" fillId="0" borderId="0" xfId="10" applyFont="1" applyAlignment="1">
      <alignment horizontal="right" vertical="center" wrapText="1" readingOrder="1"/>
    </xf>
    <xf numFmtId="0" fontId="84" fillId="0" borderId="0" xfId="10" applyFont="1" applyAlignment="1">
      <alignment horizontal="right" vertical="top" wrapText="1" readingOrder="1"/>
    </xf>
    <xf numFmtId="168" fontId="56" fillId="0" borderId="0" xfId="10" applyNumberFormat="1" applyFont="1" applyAlignment="1">
      <alignment horizontal="right" vertical="center" wrapText="1" readingOrder="1"/>
    </xf>
    <xf numFmtId="0" fontId="56" fillId="0" borderId="0" xfId="10" applyFont="1" applyAlignment="1">
      <alignment horizontal="right" vertical="center" wrapText="1" readingOrder="1"/>
    </xf>
    <xf numFmtId="171" fontId="56" fillId="0" borderId="0" xfId="10" applyNumberFormat="1" applyFont="1" applyAlignment="1">
      <alignment horizontal="right" vertical="center" wrapText="1" readingOrder="1"/>
    </xf>
    <xf numFmtId="168" fontId="55" fillId="0" borderId="14" xfId="10" applyNumberFormat="1" applyFont="1" applyBorder="1" applyAlignment="1">
      <alignment horizontal="right" vertical="center" wrapText="1" readingOrder="1"/>
    </xf>
    <xf numFmtId="171" fontId="55" fillId="0" borderId="14" xfId="10" applyNumberFormat="1" applyFont="1" applyBorder="1" applyAlignment="1">
      <alignment horizontal="right" vertical="center" wrapText="1" readingOrder="1"/>
    </xf>
    <xf numFmtId="0" fontId="55" fillId="0" borderId="14" xfId="10" applyFont="1" applyBorder="1" applyAlignment="1">
      <alignment horizontal="right" vertical="center" wrapText="1" readingOrder="1"/>
    </xf>
    <xf numFmtId="172" fontId="55" fillId="0" borderId="14" xfId="10" applyNumberFormat="1" applyFont="1" applyBorder="1" applyAlignment="1">
      <alignment horizontal="right" vertical="center" wrapText="1" readingOrder="1"/>
    </xf>
    <xf numFmtId="171" fontId="55" fillId="0" borderId="14" xfId="10" applyNumberFormat="1" applyFont="1" applyBorder="1" applyAlignment="1">
      <alignment horizontal="right" vertical="center" wrapText="1" readingOrder="1"/>
    </xf>
    <xf numFmtId="0" fontId="71" fillId="0" borderId="0" xfId="10" applyFont="1" applyAlignment="1">
      <alignment horizontal="right" vertical="top" wrapText="1" readingOrder="1"/>
    </xf>
    <xf numFmtId="0" fontId="54" fillId="0" borderId="0" xfId="10" applyFont="1" applyAlignment="1">
      <alignment vertical="center" wrapText="1" readingOrder="1"/>
    </xf>
    <xf numFmtId="0" fontId="56" fillId="0" borderId="0" xfId="12" applyFont="1" applyAlignment="1">
      <alignment vertical="center" wrapText="1" readingOrder="1"/>
    </xf>
    <xf numFmtId="0" fontId="72" fillId="0" borderId="0" xfId="10" applyFont="1" applyAlignment="1">
      <alignment vertical="center" wrapText="1" readingOrder="1"/>
    </xf>
    <xf numFmtId="0" fontId="72" fillId="0" borderId="0" xfId="10" applyFont="1" applyAlignment="1">
      <alignment vertical="center" wrapText="1" readingOrder="1"/>
    </xf>
    <xf numFmtId="0" fontId="86" fillId="8" borderId="0" xfId="10" applyFont="1" applyFill="1" applyAlignment="1">
      <alignment vertical="top" wrapText="1" readingOrder="1"/>
    </xf>
    <xf numFmtId="0" fontId="82" fillId="0" borderId="0" xfId="10" applyFont="1" applyAlignment="1">
      <alignment horizontal="center" vertical="top" wrapText="1" readingOrder="1"/>
    </xf>
    <xf numFmtId="0" fontId="82" fillId="0" borderId="0" xfId="10" applyFont="1" applyAlignment="1">
      <alignment horizontal="center" vertical="top" wrapText="1" readingOrder="1"/>
    </xf>
    <xf numFmtId="0" fontId="82" fillId="9" borderId="16" xfId="10" applyFont="1" applyFill="1" applyBorder="1" applyAlignment="1">
      <alignment vertical="top" wrapText="1" readingOrder="1"/>
    </xf>
    <xf numFmtId="0" fontId="82" fillId="9" borderId="16" xfId="10" applyFont="1" applyFill="1" applyBorder="1" applyAlignment="1">
      <alignment vertical="top" wrapText="1" readingOrder="1"/>
    </xf>
    <xf numFmtId="0" fontId="82" fillId="9" borderId="0" xfId="10" applyFont="1" applyFill="1" applyAlignment="1">
      <alignment vertical="top" wrapText="1" readingOrder="1"/>
    </xf>
    <xf numFmtId="0" fontId="87" fillId="0" borderId="0" xfId="10" applyFont="1" applyAlignment="1">
      <alignment horizontal="center" vertical="top" wrapText="1" readingOrder="1"/>
    </xf>
    <xf numFmtId="0" fontId="87" fillId="0" borderId="0" xfId="10" applyFont="1" applyAlignment="1">
      <alignment horizontal="center" vertical="top" wrapText="1" readingOrder="1"/>
    </xf>
    <xf numFmtId="0" fontId="87" fillId="0" borderId="0" xfId="10" applyFont="1" applyAlignment="1">
      <alignment horizontal="right" vertical="top" wrapText="1" readingOrder="1"/>
    </xf>
    <xf numFmtId="0" fontId="87" fillId="0" borderId="0" xfId="10" applyFont="1" applyAlignment="1">
      <alignment horizontal="right" vertical="top" wrapText="1" readingOrder="1"/>
    </xf>
    <xf numFmtId="0" fontId="55" fillId="0" borderId="16" xfId="10" applyFont="1" applyBorder="1" applyAlignment="1">
      <alignment wrapText="1" readingOrder="1"/>
    </xf>
    <xf numFmtId="0" fontId="55" fillId="0" borderId="0" xfId="10" applyFont="1" applyAlignment="1">
      <alignment wrapText="1" readingOrder="1"/>
    </xf>
    <xf numFmtId="0" fontId="55" fillId="9" borderId="16" xfId="10" applyFont="1" applyFill="1" applyBorder="1" applyAlignment="1">
      <alignment horizontal="center" wrapText="1" readingOrder="1"/>
    </xf>
    <xf numFmtId="0" fontId="55" fillId="9" borderId="0" xfId="10" applyFont="1" applyFill="1" applyAlignment="1">
      <alignment horizontal="right" wrapText="1" readingOrder="1"/>
    </xf>
    <xf numFmtId="0" fontId="55" fillId="9" borderId="0" xfId="10" applyFont="1" applyFill="1" applyAlignment="1">
      <alignment horizontal="right" wrapText="1" readingOrder="1"/>
    </xf>
    <xf numFmtId="0" fontId="55" fillId="0" borderId="0" xfId="10" applyFont="1" applyAlignment="1">
      <alignment horizontal="center" wrapText="1" readingOrder="1"/>
    </xf>
    <xf numFmtId="0" fontId="55" fillId="0" borderId="16" xfId="10" applyFont="1" applyBorder="1" applyAlignment="1">
      <alignment horizontal="center" wrapText="1" readingOrder="1"/>
    </xf>
    <xf numFmtId="0" fontId="55" fillId="0" borderId="0" xfId="10" applyFont="1" applyAlignment="1">
      <alignment vertical="top" wrapText="1" readingOrder="1"/>
    </xf>
    <xf numFmtId="0" fontId="56" fillId="0" borderId="0" xfId="10" applyFont="1" applyAlignment="1">
      <alignment horizontal="right" vertical="top" wrapText="1" readingOrder="1"/>
    </xf>
    <xf numFmtId="0" fontId="55" fillId="0" borderId="0" xfId="10" applyFont="1" applyAlignment="1">
      <alignment horizontal="right" vertical="top" wrapText="1" readingOrder="1"/>
    </xf>
    <xf numFmtId="0" fontId="55" fillId="0" borderId="14" xfId="10" applyFont="1" applyBorder="1" applyAlignment="1">
      <alignment horizontal="right" vertical="top" wrapText="1" readingOrder="1"/>
    </xf>
    <xf numFmtId="172" fontId="55" fillId="0" borderId="14" xfId="10" applyNumberFormat="1" applyFont="1" applyBorder="1" applyAlignment="1">
      <alignment horizontal="right" vertical="top" wrapText="1" readingOrder="1"/>
    </xf>
    <xf numFmtId="0" fontId="55" fillId="0" borderId="14" xfId="10" applyFont="1" applyBorder="1" applyAlignment="1">
      <alignment horizontal="right" vertical="top" wrapText="1" readingOrder="1"/>
    </xf>
    <xf numFmtId="0" fontId="82" fillId="0" borderId="0" xfId="10" applyFont="1" applyAlignment="1">
      <alignment horizontal="right" vertical="top" wrapText="1" readingOrder="1"/>
    </xf>
    <xf numFmtId="0" fontId="82" fillId="0" borderId="0" xfId="10" applyFont="1" applyAlignment="1">
      <alignment horizontal="right" vertical="top" wrapText="1" readingOrder="1"/>
    </xf>
    <xf numFmtId="0" fontId="55" fillId="0" borderId="16" xfId="10" applyFont="1" applyBorder="1" applyAlignment="1">
      <alignment vertical="center" wrapText="1" readingOrder="1"/>
    </xf>
    <xf numFmtId="0" fontId="55" fillId="0" borderId="16" xfId="10" applyFont="1" applyBorder="1" applyAlignment="1">
      <alignment horizontal="right" vertical="center" wrapText="1" readingOrder="1"/>
    </xf>
    <xf numFmtId="0" fontId="55" fillId="0" borderId="16" xfId="10" applyFont="1" applyBorder="1" applyAlignment="1">
      <alignment horizontal="right" vertical="center" wrapText="1" readingOrder="1"/>
    </xf>
    <xf numFmtId="0" fontId="88" fillId="0" borderId="0" xfId="10" applyFont="1" applyAlignment="1">
      <alignment horizontal="center" vertical="center" wrapText="1" readingOrder="1"/>
    </xf>
    <xf numFmtId="175" fontId="56" fillId="0" borderId="0" xfId="10" applyNumberFormat="1" applyFont="1" applyAlignment="1">
      <alignment horizontal="right" vertical="center" wrapText="1" readingOrder="1"/>
    </xf>
    <xf numFmtId="175" fontId="56" fillId="0" borderId="0" xfId="10" applyNumberFormat="1" applyFont="1" applyAlignment="1">
      <alignment horizontal="right" vertical="center" wrapText="1" readingOrder="1"/>
    </xf>
    <xf numFmtId="0" fontId="78" fillId="0" borderId="0" xfId="10" applyFont="1" applyAlignment="1">
      <alignment horizontal="right" vertical="center" wrapText="1" readingOrder="1"/>
    </xf>
    <xf numFmtId="0" fontId="89" fillId="0" borderId="0" xfId="10" applyFont="1"/>
    <xf numFmtId="0" fontId="89" fillId="0" borderId="0" xfId="10" applyFont="1"/>
    <xf numFmtId="175" fontId="55" fillId="0" borderId="14" xfId="10" applyNumberFormat="1" applyFont="1" applyBorder="1" applyAlignment="1">
      <alignment horizontal="right" vertical="center" wrapText="1" readingOrder="1"/>
    </xf>
    <xf numFmtId="175" fontId="55" fillId="0" borderId="14" xfId="10" applyNumberFormat="1" applyFont="1" applyBorder="1" applyAlignment="1">
      <alignment horizontal="right" vertical="center" wrapText="1" readingOrder="1"/>
    </xf>
    <xf numFmtId="0" fontId="89" fillId="0" borderId="14" xfId="10" applyFont="1" applyBorder="1" applyAlignment="1">
      <alignment vertical="top" wrapText="1"/>
    </xf>
    <xf numFmtId="0" fontId="88" fillId="0" borderId="0" xfId="10" applyFont="1" applyAlignment="1">
      <alignment horizontal="right" vertical="center" wrapText="1" readingOrder="1"/>
    </xf>
    <xf numFmtId="0" fontId="49" fillId="0" borderId="15" xfId="10" applyFont="1" applyBorder="1" applyAlignment="1">
      <alignment horizontal="right" vertical="center" wrapText="1" readingOrder="1"/>
    </xf>
    <xf numFmtId="0" fontId="49" fillId="0" borderId="15" xfId="10" applyFont="1" applyBorder="1" applyAlignment="1">
      <alignment horizontal="right" vertical="center" wrapText="1" readingOrder="1"/>
    </xf>
    <xf numFmtId="0" fontId="44" fillId="0" borderId="15" xfId="10" applyFont="1" applyBorder="1" applyAlignment="1">
      <alignment vertical="top" wrapText="1"/>
    </xf>
    <xf numFmtId="0" fontId="49" fillId="0" borderId="0" xfId="10" applyFont="1" applyAlignment="1">
      <alignment horizontal="right" vertical="center" wrapText="1" readingOrder="1"/>
    </xf>
    <xf numFmtId="0" fontId="57" fillId="0" borderId="0" xfId="10" applyFont="1" applyAlignment="1">
      <alignment wrapText="1" readingOrder="1"/>
    </xf>
    <xf numFmtId="0" fontId="90" fillId="8" borderId="18" xfId="10" applyFont="1" applyFill="1" applyBorder="1" applyAlignment="1">
      <alignment horizontal="center" vertical="center" wrapText="1" readingOrder="1"/>
    </xf>
    <xf numFmtId="0" fontId="44" fillId="0" borderId="19" xfId="10" applyFont="1" applyBorder="1" applyAlignment="1">
      <alignment vertical="top" wrapText="1"/>
    </xf>
    <xf numFmtId="0" fontId="44" fillId="0" borderId="20" xfId="10" applyFont="1" applyBorder="1" applyAlignment="1">
      <alignment vertical="top" wrapText="1"/>
    </xf>
    <xf numFmtId="0" fontId="91" fillId="0" borderId="0" xfId="10" applyFont="1" applyAlignment="1">
      <alignment horizontal="left"/>
    </xf>
    <xf numFmtId="0" fontId="92" fillId="0" borderId="0" xfId="2" applyFont="1" applyAlignment="1">
      <alignment horizontal="left" vertical="center"/>
    </xf>
    <xf numFmtId="0" fontId="91" fillId="0" borderId="0" xfId="10" applyFont="1" applyAlignment="1">
      <alignment horizontal="left" vertical="center"/>
    </xf>
  </cellXfs>
  <cellStyles count="14">
    <cellStyle name="Comma 2" xfId="3" xr:uid="{00000000-0005-0000-0000-000000000000}"/>
    <cellStyle name="Hyperlink" xfId="2" builtinId="8"/>
    <cellStyle name="Normal" xfId="0" builtinId="0"/>
    <cellStyle name="Normal 10 3" xfId="13" xr:uid="{81CF27F0-9ADC-4A2E-8614-F44E65F8159F}"/>
    <cellStyle name="Normal 15 2 2 2" xfId="11" xr:uid="{1D6A9B29-E908-41D0-A317-AA225A0115F2}"/>
    <cellStyle name="Normal 2" xfId="4" xr:uid="{00000000-0005-0000-0000-000003000000}"/>
    <cellStyle name="Normal 3" xfId="5" xr:uid="{00000000-0005-0000-0000-000004000000}"/>
    <cellStyle name="Normal 3 2" xfId="10" xr:uid="{49FFE2F5-9D17-4FCF-91E8-E34B656F1D7F}"/>
    <cellStyle name="Normal 4" xfId="6" xr:uid="{00000000-0005-0000-0000-000005000000}"/>
    <cellStyle name="Normal 4 2" xfId="12" xr:uid="{06E5C3EB-D3A1-4167-85BB-D80FA2C1B292}"/>
    <cellStyle name="Normal 5" xfId="9" xr:uid="{3FEE8FCB-2B6C-4D40-A8C6-6C3B485D125D}"/>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422452</xdr:colOff>
      <xdr:row>0</xdr:row>
      <xdr:rowOff>393075</xdr:rowOff>
    </xdr:to>
    <xdr:pic>
      <xdr:nvPicPr>
        <xdr:cNvPr id="2" name="Picture 1">
          <a:extLst>
            <a:ext uri="{FF2B5EF4-FFF2-40B4-BE49-F238E27FC236}">
              <a16:creationId xmlns:a16="http://schemas.microsoft.com/office/drawing/2014/main" id="{FEBE1E87-4367-45B6-AEE3-9D4B04FC1785}"/>
            </a:ext>
          </a:extLst>
        </xdr:cNvPr>
        <xdr:cNvPicPr/>
      </xdr:nvPicPr>
      <xdr:blipFill>
        <a:blip xmlns:r="http://schemas.openxmlformats.org/officeDocument/2006/relationships" r:embed="rId1" cstate="print"/>
        <a:stretch>
          <a:fillRect/>
        </a:stretch>
      </xdr:blipFill>
      <xdr:spPr>
        <a:xfrm>
          <a:off x="38100" y="0"/>
          <a:ext cx="1555927" cy="39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605523</xdr:colOff>
      <xdr:row>4</xdr:row>
      <xdr:rowOff>88277</xdr:rowOff>
    </xdr:to>
    <xdr:pic>
      <xdr:nvPicPr>
        <xdr:cNvPr id="2" name="Picture 1">
          <a:extLst>
            <a:ext uri="{FF2B5EF4-FFF2-40B4-BE49-F238E27FC236}">
              <a16:creationId xmlns:a16="http://schemas.microsoft.com/office/drawing/2014/main" id="{6156AD77-D672-4D6A-A85E-DCECDDF62953}"/>
            </a:ext>
          </a:extLst>
        </xdr:cNvPr>
        <xdr:cNvPicPr/>
      </xdr:nvPicPr>
      <xdr:blipFill>
        <a:blip xmlns:r="http://schemas.openxmlformats.org/officeDocument/2006/relationships" r:embed="rId1" cstate="print"/>
        <a:stretch>
          <a:fillRect/>
        </a:stretch>
      </xdr:blipFill>
      <xdr:spPr>
        <a:xfrm>
          <a:off x="0" y="0"/>
          <a:ext cx="1558023" cy="3835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605523</xdr:colOff>
      <xdr:row>4</xdr:row>
      <xdr:rowOff>88277</xdr:rowOff>
    </xdr:to>
    <xdr:pic>
      <xdr:nvPicPr>
        <xdr:cNvPr id="2" name="Picture 1">
          <a:extLst>
            <a:ext uri="{FF2B5EF4-FFF2-40B4-BE49-F238E27FC236}">
              <a16:creationId xmlns:a16="http://schemas.microsoft.com/office/drawing/2014/main" id="{E8F0EF19-DCAB-48C9-B052-CEC40A507281}"/>
            </a:ext>
          </a:extLst>
        </xdr:cNvPr>
        <xdr:cNvPicPr/>
      </xdr:nvPicPr>
      <xdr:blipFill>
        <a:blip xmlns:r="http://schemas.openxmlformats.org/officeDocument/2006/relationships" r:embed="rId1" cstate="print"/>
        <a:stretch>
          <a:fillRect/>
        </a:stretch>
      </xdr:blipFill>
      <xdr:spPr>
        <a:xfrm>
          <a:off x="0" y="0"/>
          <a:ext cx="1558023" cy="3835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1520304</xdr:colOff>
      <xdr:row>4</xdr:row>
      <xdr:rowOff>88277</xdr:rowOff>
    </xdr:to>
    <xdr:pic>
      <xdr:nvPicPr>
        <xdr:cNvPr id="2" name="Picture 1">
          <a:extLst>
            <a:ext uri="{FF2B5EF4-FFF2-40B4-BE49-F238E27FC236}">
              <a16:creationId xmlns:a16="http://schemas.microsoft.com/office/drawing/2014/main" id="{D3C4C8E2-0F44-47F2-BD06-D8522092A3D1}"/>
            </a:ext>
          </a:extLst>
        </xdr:cNvPr>
        <xdr:cNvPicPr/>
      </xdr:nvPicPr>
      <xdr:blipFill>
        <a:blip xmlns:r="http://schemas.openxmlformats.org/officeDocument/2006/relationships" r:embed="rId1" cstate="print"/>
        <a:stretch>
          <a:fillRect/>
        </a:stretch>
      </xdr:blipFill>
      <xdr:spPr>
        <a:xfrm>
          <a:off x="0" y="0"/>
          <a:ext cx="1558404" cy="3835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589788</xdr:colOff>
      <xdr:row>4</xdr:row>
      <xdr:rowOff>88277</xdr:rowOff>
    </xdr:to>
    <xdr:pic>
      <xdr:nvPicPr>
        <xdr:cNvPr id="2" name="Picture 1">
          <a:extLst>
            <a:ext uri="{FF2B5EF4-FFF2-40B4-BE49-F238E27FC236}">
              <a16:creationId xmlns:a16="http://schemas.microsoft.com/office/drawing/2014/main" id="{AF8F58BC-D46D-4D05-B15B-72C1704D284C}"/>
            </a:ext>
          </a:extLst>
        </xdr:cNvPr>
        <xdr:cNvPicPr/>
      </xdr:nvPicPr>
      <xdr:blipFill>
        <a:blip xmlns:r="http://schemas.openxmlformats.org/officeDocument/2006/relationships" r:embed="rId1" cstate="print"/>
        <a:stretch>
          <a:fillRect/>
        </a:stretch>
      </xdr:blipFill>
      <xdr:spPr>
        <a:xfrm>
          <a:off x="0" y="0"/>
          <a:ext cx="1561338" cy="3835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1520304</xdr:colOff>
      <xdr:row>4</xdr:row>
      <xdr:rowOff>88277</xdr:rowOff>
    </xdr:to>
    <xdr:pic>
      <xdr:nvPicPr>
        <xdr:cNvPr id="2" name="Picture 1">
          <a:extLst>
            <a:ext uri="{FF2B5EF4-FFF2-40B4-BE49-F238E27FC236}">
              <a16:creationId xmlns:a16="http://schemas.microsoft.com/office/drawing/2014/main" id="{D5F036C1-26AE-4ADA-A164-98E77324E4AA}"/>
            </a:ext>
          </a:extLst>
        </xdr:cNvPr>
        <xdr:cNvPicPr/>
      </xdr:nvPicPr>
      <xdr:blipFill>
        <a:blip xmlns:r="http://schemas.openxmlformats.org/officeDocument/2006/relationships" r:embed="rId1" cstate="print"/>
        <a:stretch>
          <a:fillRect/>
        </a:stretch>
      </xdr:blipFill>
      <xdr:spPr>
        <a:xfrm>
          <a:off x="0" y="0"/>
          <a:ext cx="1548879" cy="3835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11.bin"/><Relationship Id="rId1" Type="http://schemas.openxmlformats.org/officeDocument/2006/relationships/hyperlink" Target="https://www.bmo.com/ir/files/F25%20Files/2025FinalProspectus.pdf" TargetMode="External"/><Relationship Id="rId4"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49-bank-of-montreal"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11" Type="http://schemas.openxmlformats.org/officeDocument/2006/relationships/vmlDrawing" Target="../drawings/vmlDrawing2.vml"/><Relationship Id="rId5" Type="http://schemas.openxmlformats.org/officeDocument/2006/relationships/hyperlink" Target="https://www.bmo.com/home/about/banking/investor-relations/fixed-income-investors/covered-bonds/registered-covered-bond" TargetMode="External"/><Relationship Id="rId10" Type="http://schemas.openxmlformats.org/officeDocument/2006/relationships/customProperty" Target="../customProperty3.bin"/><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1" sqref="H21"/>
    </sheetView>
  </sheetViews>
  <sheetFormatPr defaultColWidth="9.28515625" defaultRowHeight="15" x14ac:dyDescent="0.25"/>
  <cols>
    <col min="1" max="1" width="242" customWidth="1"/>
  </cols>
  <sheetData>
    <row r="1" spans="1:1" ht="31.5" x14ac:dyDescent="0.25">
      <c r="A1" s="19" t="s">
        <v>746</v>
      </c>
    </row>
    <row r="3" spans="1:1" x14ac:dyDescent="0.25">
      <c r="A3" s="70"/>
    </row>
    <row r="4" spans="1:1" ht="34.5" x14ac:dyDescent="0.25">
      <c r="A4" s="71" t="s">
        <v>747</v>
      </c>
    </row>
    <row r="5" spans="1:1" ht="34.5" x14ac:dyDescent="0.25">
      <c r="A5" s="71" t="s">
        <v>748</v>
      </c>
    </row>
    <row r="6" spans="1:1" ht="51.75" x14ac:dyDescent="0.25">
      <c r="A6" s="71" t="s">
        <v>749</v>
      </c>
    </row>
    <row r="7" spans="1:1" ht="17.25" x14ac:dyDescent="0.25">
      <c r="A7" s="71"/>
    </row>
    <row r="8" spans="1:1" ht="18.75" x14ac:dyDescent="0.25">
      <c r="A8" s="72" t="s">
        <v>750</v>
      </c>
    </row>
    <row r="9" spans="1:1" ht="34.5" x14ac:dyDescent="0.3">
      <c r="A9" s="73" t="s">
        <v>912</v>
      </c>
    </row>
    <row r="10" spans="1:1" ht="86.25" x14ac:dyDescent="0.25">
      <c r="A10" s="74" t="s">
        <v>751</v>
      </c>
    </row>
    <row r="11" spans="1:1" ht="34.5" x14ac:dyDescent="0.25">
      <c r="A11" s="74" t="s">
        <v>752</v>
      </c>
    </row>
    <row r="12" spans="1:1" ht="17.25" x14ac:dyDescent="0.25">
      <c r="A12" s="74" t="s">
        <v>753</v>
      </c>
    </row>
    <row r="13" spans="1:1" ht="17.25" x14ac:dyDescent="0.25">
      <c r="A13" s="74" t="s">
        <v>754</v>
      </c>
    </row>
    <row r="14" spans="1:1" ht="34.5" x14ac:dyDescent="0.25">
      <c r="A14" s="74" t="s">
        <v>755</v>
      </c>
    </row>
    <row r="15" spans="1:1" ht="17.25" x14ac:dyDescent="0.25">
      <c r="A15" s="74"/>
    </row>
    <row r="16" spans="1:1" ht="18.75" x14ac:dyDescent="0.25">
      <c r="A16" s="72" t="s">
        <v>756</v>
      </c>
    </row>
    <row r="17" spans="1:1" ht="17.25" x14ac:dyDescent="0.25">
      <c r="A17" s="75" t="s">
        <v>757</v>
      </c>
    </row>
    <row r="18" spans="1:1" ht="34.5" x14ac:dyDescent="0.25">
      <c r="A18" s="76" t="s">
        <v>758</v>
      </c>
    </row>
    <row r="19" spans="1:1" ht="34.5" x14ac:dyDescent="0.25">
      <c r="A19" s="76" t="s">
        <v>759</v>
      </c>
    </row>
    <row r="20" spans="1:1" ht="51.75" x14ac:dyDescent="0.25">
      <c r="A20" s="76" t="s">
        <v>760</v>
      </c>
    </row>
    <row r="21" spans="1:1" ht="86.25" x14ac:dyDescent="0.25">
      <c r="A21" s="76" t="s">
        <v>761</v>
      </c>
    </row>
    <row r="22" spans="1:1" ht="51.75" x14ac:dyDescent="0.25">
      <c r="A22" s="76" t="s">
        <v>762</v>
      </c>
    </row>
    <row r="23" spans="1:1" ht="34.5" x14ac:dyDescent="0.25">
      <c r="A23" s="76" t="s">
        <v>763</v>
      </c>
    </row>
    <row r="24" spans="1:1" ht="17.25" x14ac:dyDescent="0.25">
      <c r="A24" s="76" t="s">
        <v>764</v>
      </c>
    </row>
    <row r="25" spans="1:1" ht="17.25" x14ac:dyDescent="0.25">
      <c r="A25" s="75" t="s">
        <v>765</v>
      </c>
    </row>
    <row r="26" spans="1:1" ht="51.75" x14ac:dyDescent="0.3">
      <c r="A26" s="77" t="s">
        <v>766</v>
      </c>
    </row>
    <row r="27" spans="1:1" ht="17.25" x14ac:dyDescent="0.3">
      <c r="A27" s="77" t="s">
        <v>767</v>
      </c>
    </row>
    <row r="28" spans="1:1" ht="17.25" x14ac:dyDescent="0.25">
      <c r="A28" s="75" t="s">
        <v>768</v>
      </c>
    </row>
    <row r="29" spans="1:1" ht="34.5" x14ac:dyDescent="0.25">
      <c r="A29" s="76" t="s">
        <v>769</v>
      </c>
    </row>
    <row r="30" spans="1:1" ht="34.5" x14ac:dyDescent="0.25">
      <c r="A30" s="76" t="s">
        <v>770</v>
      </c>
    </row>
    <row r="31" spans="1:1" ht="34.5" x14ac:dyDescent="0.25">
      <c r="A31" s="76" t="s">
        <v>771</v>
      </c>
    </row>
    <row r="32" spans="1:1" ht="34.5" x14ac:dyDescent="0.25">
      <c r="A32" s="76" t="s">
        <v>772</v>
      </c>
    </row>
    <row r="33" spans="1:1" ht="17.25" x14ac:dyDescent="0.25">
      <c r="A33" s="76"/>
    </row>
    <row r="34" spans="1:1" ht="18.75" x14ac:dyDescent="0.25">
      <c r="A34" s="72" t="s">
        <v>773</v>
      </c>
    </row>
    <row r="35" spans="1:1" ht="17.25" x14ac:dyDescent="0.25">
      <c r="A35" s="75" t="s">
        <v>774</v>
      </c>
    </row>
    <row r="36" spans="1:1" ht="34.5" x14ac:dyDescent="0.25">
      <c r="A36" s="76" t="s">
        <v>775</v>
      </c>
    </row>
    <row r="37" spans="1:1" ht="34.5" x14ac:dyDescent="0.25">
      <c r="A37" s="76" t="s">
        <v>776</v>
      </c>
    </row>
    <row r="38" spans="1:1" ht="34.5" x14ac:dyDescent="0.25">
      <c r="A38" s="76" t="s">
        <v>777</v>
      </c>
    </row>
    <row r="39" spans="1:1" ht="17.25" x14ac:dyDescent="0.25">
      <c r="A39" s="76" t="s">
        <v>778</v>
      </c>
    </row>
    <row r="40" spans="1:1" ht="34.5" x14ac:dyDescent="0.25">
      <c r="A40" s="76" t="s">
        <v>779</v>
      </c>
    </row>
    <row r="41" spans="1:1" ht="17.25" x14ac:dyDescent="0.25">
      <c r="A41" s="75" t="s">
        <v>780</v>
      </c>
    </row>
    <row r="42" spans="1:1" ht="17.25" x14ac:dyDescent="0.25">
      <c r="A42" s="76" t="s">
        <v>781</v>
      </c>
    </row>
    <row r="43" spans="1:1" ht="17.25" x14ac:dyDescent="0.3">
      <c r="A43" s="77" t="s">
        <v>782</v>
      </c>
    </row>
    <row r="44" spans="1:1" ht="17.25" x14ac:dyDescent="0.25">
      <c r="A44" s="75" t="s">
        <v>783</v>
      </c>
    </row>
    <row r="45" spans="1:1" ht="34.5" x14ac:dyDescent="0.3">
      <c r="A45" s="77" t="s">
        <v>784</v>
      </c>
    </row>
    <row r="46" spans="1:1" ht="34.5" x14ac:dyDescent="0.25">
      <c r="A46" s="76" t="s">
        <v>785</v>
      </c>
    </row>
    <row r="47" spans="1:1" ht="51.75" x14ac:dyDescent="0.25">
      <c r="A47" s="76" t="s">
        <v>786</v>
      </c>
    </row>
    <row r="48" spans="1:1" ht="17.25" x14ac:dyDescent="0.25">
      <c r="A48" s="76" t="s">
        <v>787</v>
      </c>
    </row>
    <row r="49" spans="1:1" ht="17.25" x14ac:dyDescent="0.3">
      <c r="A49" s="77" t="s">
        <v>788</v>
      </c>
    </row>
    <row r="50" spans="1:1" ht="17.25" x14ac:dyDescent="0.25">
      <c r="A50" s="75" t="s">
        <v>789</v>
      </c>
    </row>
    <row r="51" spans="1:1" ht="34.5" x14ac:dyDescent="0.3">
      <c r="A51" s="77" t="s">
        <v>790</v>
      </c>
    </row>
    <row r="52" spans="1:1" ht="17.25" x14ac:dyDescent="0.25">
      <c r="A52" s="76" t="s">
        <v>791</v>
      </c>
    </row>
    <row r="53" spans="1:1" ht="34.5" x14ac:dyDescent="0.3">
      <c r="A53" s="77" t="s">
        <v>792</v>
      </c>
    </row>
    <row r="54" spans="1:1" ht="17.25" x14ac:dyDescent="0.25">
      <c r="A54" s="75" t="s">
        <v>793</v>
      </c>
    </row>
    <row r="55" spans="1:1" ht="17.25" x14ac:dyDescent="0.3">
      <c r="A55" s="77" t="s">
        <v>794</v>
      </c>
    </row>
    <row r="56" spans="1:1" ht="34.5" x14ac:dyDescent="0.25">
      <c r="A56" s="76" t="s">
        <v>795</v>
      </c>
    </row>
    <row r="57" spans="1:1" ht="17.25" x14ac:dyDescent="0.25">
      <c r="A57" s="76" t="s">
        <v>796</v>
      </c>
    </row>
    <row r="58" spans="1:1" ht="34.5" x14ac:dyDescent="0.25">
      <c r="A58" s="76" t="s">
        <v>797</v>
      </c>
    </row>
    <row r="59" spans="1:1" ht="17.25" x14ac:dyDescent="0.25">
      <c r="A59" s="75" t="s">
        <v>798</v>
      </c>
    </row>
    <row r="60" spans="1:1" ht="34.5" x14ac:dyDescent="0.25">
      <c r="A60" s="76" t="s">
        <v>799</v>
      </c>
    </row>
    <row r="61" spans="1:1" ht="17.25" x14ac:dyDescent="0.25">
      <c r="A61" s="78"/>
    </row>
    <row r="62" spans="1:1" ht="18.75" x14ac:dyDescent="0.25">
      <c r="A62" s="72" t="s">
        <v>800</v>
      </c>
    </row>
    <row r="63" spans="1:1" ht="17.25" x14ac:dyDescent="0.25">
      <c r="A63" s="75" t="s">
        <v>801</v>
      </c>
    </row>
    <row r="64" spans="1:1" ht="34.5" x14ac:dyDescent="0.25">
      <c r="A64" s="76" t="s">
        <v>802</v>
      </c>
    </row>
    <row r="65" spans="1:1" ht="17.25" x14ac:dyDescent="0.25">
      <c r="A65" s="76" t="s">
        <v>803</v>
      </c>
    </row>
    <row r="66" spans="1:1" ht="34.5" x14ac:dyDescent="0.25">
      <c r="A66" s="74" t="s">
        <v>804</v>
      </c>
    </row>
    <row r="67" spans="1:1" ht="34.5" x14ac:dyDescent="0.25">
      <c r="A67" s="74" t="s">
        <v>805</v>
      </c>
    </row>
    <row r="68" spans="1:1" ht="34.5" x14ac:dyDescent="0.25">
      <c r="A68" s="74" t="s">
        <v>806</v>
      </c>
    </row>
    <row r="69" spans="1:1" ht="17.25" x14ac:dyDescent="0.25">
      <c r="A69" s="79" t="s">
        <v>807</v>
      </c>
    </row>
    <row r="70" spans="1:1" ht="51.75" x14ac:dyDescent="0.25">
      <c r="A70" s="74" t="s">
        <v>808</v>
      </c>
    </row>
    <row r="71" spans="1:1" ht="17.25" x14ac:dyDescent="0.25">
      <c r="A71" s="74" t="s">
        <v>809</v>
      </c>
    </row>
    <row r="72" spans="1:1" ht="17.25" x14ac:dyDescent="0.25">
      <c r="A72" s="79" t="s">
        <v>810</v>
      </c>
    </row>
    <row r="73" spans="1:1" ht="17.25" x14ac:dyDescent="0.25">
      <c r="A73" s="74" t="s">
        <v>811</v>
      </c>
    </row>
    <row r="74" spans="1:1" ht="17.25" x14ac:dyDescent="0.25">
      <c r="A74" s="79" t="s">
        <v>812</v>
      </c>
    </row>
    <row r="75" spans="1:1" ht="34.5" x14ac:dyDescent="0.25">
      <c r="A75" s="74" t="s">
        <v>813</v>
      </c>
    </row>
    <row r="76" spans="1:1" ht="17.25" x14ac:dyDescent="0.25">
      <c r="A76" s="74" t="s">
        <v>814</v>
      </c>
    </row>
    <row r="77" spans="1:1" ht="51.75" x14ac:dyDescent="0.25">
      <c r="A77" s="74" t="s">
        <v>815</v>
      </c>
    </row>
    <row r="78" spans="1:1" ht="17.25" x14ac:dyDescent="0.25">
      <c r="A78" s="79" t="s">
        <v>816</v>
      </c>
    </row>
    <row r="79" spans="1:1" ht="17.25" x14ac:dyDescent="0.3">
      <c r="A79" s="73" t="s">
        <v>817</v>
      </c>
    </row>
    <row r="80" spans="1:1" ht="17.25" x14ac:dyDescent="0.25">
      <c r="A80" s="79" t="s">
        <v>818</v>
      </c>
    </row>
    <row r="81" spans="1:1" ht="34.5" x14ac:dyDescent="0.25">
      <c r="A81" s="74" t="s">
        <v>819</v>
      </c>
    </row>
    <row r="82" spans="1:1" ht="34.5" x14ac:dyDescent="0.25">
      <c r="A82" s="74" t="s">
        <v>820</v>
      </c>
    </row>
    <row r="83" spans="1:1" ht="34.5" x14ac:dyDescent="0.25">
      <c r="A83" s="74" t="s">
        <v>821</v>
      </c>
    </row>
    <row r="84" spans="1:1" ht="34.5" x14ac:dyDescent="0.25">
      <c r="A84" s="74" t="s">
        <v>822</v>
      </c>
    </row>
    <row r="85" spans="1:1" ht="34.5" x14ac:dyDescent="0.25">
      <c r="A85" s="74" t="s">
        <v>823</v>
      </c>
    </row>
    <row r="86" spans="1:1" ht="17.25" x14ac:dyDescent="0.25">
      <c r="A86" s="79" t="s">
        <v>824</v>
      </c>
    </row>
    <row r="87" spans="1:1" ht="17.25" x14ac:dyDescent="0.25">
      <c r="A87" s="74" t="s">
        <v>825</v>
      </c>
    </row>
    <row r="88" spans="1:1" ht="34.5" x14ac:dyDescent="0.25">
      <c r="A88" s="74" t="s">
        <v>826</v>
      </c>
    </row>
    <row r="89" spans="1:1" ht="17.25" x14ac:dyDescent="0.25">
      <c r="A89" s="79" t="s">
        <v>827</v>
      </c>
    </row>
    <row r="90" spans="1:1" ht="34.5" x14ac:dyDescent="0.25">
      <c r="A90" s="74" t="s">
        <v>828</v>
      </c>
    </row>
    <row r="91" spans="1:1" ht="17.25" x14ac:dyDescent="0.25">
      <c r="A91" s="79" t="s">
        <v>829</v>
      </c>
    </row>
    <row r="92" spans="1:1" ht="17.25" x14ac:dyDescent="0.3">
      <c r="A92" s="73" t="s">
        <v>830</v>
      </c>
    </row>
    <row r="93" spans="1:1" ht="17.25" x14ac:dyDescent="0.25">
      <c r="A93" s="74" t="s">
        <v>831</v>
      </c>
    </row>
    <row r="94" spans="1:1" ht="17.25" x14ac:dyDescent="0.25">
      <c r="A94" s="74"/>
    </row>
    <row r="95" spans="1:1" ht="18.75" x14ac:dyDescent="0.25">
      <c r="A95" s="72" t="s">
        <v>832</v>
      </c>
    </row>
    <row r="96" spans="1:1" ht="34.5" x14ac:dyDescent="0.3">
      <c r="A96" s="73" t="s">
        <v>833</v>
      </c>
    </row>
    <row r="97" spans="1:1" ht="17.25" x14ac:dyDescent="0.3">
      <c r="A97" s="73" t="s">
        <v>834</v>
      </c>
    </row>
    <row r="98" spans="1:1" ht="17.25" x14ac:dyDescent="0.25">
      <c r="A98" s="79" t="s">
        <v>835</v>
      </c>
    </row>
    <row r="99" spans="1:1" ht="17.25" x14ac:dyDescent="0.25">
      <c r="A99" s="71" t="s">
        <v>836</v>
      </c>
    </row>
    <row r="100" spans="1:1" ht="17.25" x14ac:dyDescent="0.25">
      <c r="A100" s="74" t="s">
        <v>837</v>
      </c>
    </row>
    <row r="101" spans="1:1" ht="17.25" x14ac:dyDescent="0.25">
      <c r="A101" s="74" t="s">
        <v>838</v>
      </c>
    </row>
    <row r="102" spans="1:1" ht="17.25" x14ac:dyDescent="0.25">
      <c r="A102" s="74" t="s">
        <v>839</v>
      </c>
    </row>
    <row r="103" spans="1:1" ht="17.25" x14ac:dyDescent="0.25">
      <c r="A103" s="74" t="s">
        <v>840</v>
      </c>
    </row>
    <row r="104" spans="1:1" ht="34.5" x14ac:dyDescent="0.25">
      <c r="A104" s="74" t="s">
        <v>841</v>
      </c>
    </row>
    <row r="105" spans="1:1" ht="17.25" x14ac:dyDescent="0.25">
      <c r="A105" s="71" t="s">
        <v>842</v>
      </c>
    </row>
    <row r="106" spans="1:1" ht="17.25" x14ac:dyDescent="0.25">
      <c r="A106" s="74" t="s">
        <v>843</v>
      </c>
    </row>
    <row r="107" spans="1:1" ht="17.25" x14ac:dyDescent="0.25">
      <c r="A107" s="74" t="s">
        <v>844</v>
      </c>
    </row>
    <row r="108" spans="1:1" ht="17.25" x14ac:dyDescent="0.25">
      <c r="A108" s="74" t="s">
        <v>845</v>
      </c>
    </row>
    <row r="109" spans="1:1" ht="17.25" x14ac:dyDescent="0.25">
      <c r="A109" s="74" t="s">
        <v>846</v>
      </c>
    </row>
    <row r="110" spans="1:1" ht="17.25" x14ac:dyDescent="0.25">
      <c r="A110" s="74" t="s">
        <v>847</v>
      </c>
    </row>
    <row r="111" spans="1:1" ht="17.25" x14ac:dyDescent="0.25">
      <c r="A111" s="74" t="s">
        <v>848</v>
      </c>
    </row>
    <row r="112" spans="1:1" ht="17.25" x14ac:dyDescent="0.25">
      <c r="A112" s="79" t="s">
        <v>849</v>
      </c>
    </row>
    <row r="113" spans="1:1" ht="17.25" x14ac:dyDescent="0.25">
      <c r="A113" s="74" t="s">
        <v>850</v>
      </c>
    </row>
    <row r="114" spans="1:1" ht="17.25" x14ac:dyDescent="0.25">
      <c r="A114" s="71" t="s">
        <v>851</v>
      </c>
    </row>
    <row r="115" spans="1:1" ht="17.25" x14ac:dyDescent="0.25">
      <c r="A115" s="74" t="s">
        <v>852</v>
      </c>
    </row>
    <row r="116" spans="1:1" ht="17.25" x14ac:dyDescent="0.25">
      <c r="A116" s="74" t="s">
        <v>853</v>
      </c>
    </row>
    <row r="117" spans="1:1" ht="17.25" x14ac:dyDescent="0.25">
      <c r="A117" s="71" t="s">
        <v>854</v>
      </c>
    </row>
    <row r="118" spans="1:1" ht="17.25" x14ac:dyDescent="0.25">
      <c r="A118" s="74" t="s">
        <v>855</v>
      </c>
    </row>
    <row r="119" spans="1:1" ht="17.25" x14ac:dyDescent="0.25">
      <c r="A119" s="74" t="s">
        <v>856</v>
      </c>
    </row>
    <row r="120" spans="1:1" ht="17.25" x14ac:dyDescent="0.25">
      <c r="A120" s="74" t="s">
        <v>857</v>
      </c>
    </row>
    <row r="121" spans="1:1" ht="17.25" x14ac:dyDescent="0.25">
      <c r="A121" s="79" t="s">
        <v>858</v>
      </c>
    </row>
    <row r="122" spans="1:1" ht="17.25" x14ac:dyDescent="0.25">
      <c r="A122" s="71" t="s">
        <v>859</v>
      </c>
    </row>
    <row r="123" spans="1:1" ht="17.25" x14ac:dyDescent="0.25">
      <c r="A123" s="71" t="s">
        <v>860</v>
      </c>
    </row>
    <row r="124" spans="1:1" ht="17.25" x14ac:dyDescent="0.25">
      <c r="A124" s="74" t="s">
        <v>861</v>
      </c>
    </row>
    <row r="125" spans="1:1" ht="17.25" x14ac:dyDescent="0.25">
      <c r="A125" s="74" t="s">
        <v>862</v>
      </c>
    </row>
    <row r="126" spans="1:1" ht="17.25" x14ac:dyDescent="0.25">
      <c r="A126" s="74" t="s">
        <v>863</v>
      </c>
    </row>
    <row r="127" spans="1:1" ht="17.25" x14ac:dyDescent="0.25">
      <c r="A127" s="74" t="s">
        <v>864</v>
      </c>
    </row>
    <row r="128" spans="1:1" ht="17.25" x14ac:dyDescent="0.25">
      <c r="A128" s="74" t="s">
        <v>865</v>
      </c>
    </row>
    <row r="129" spans="1:1" ht="17.25" x14ac:dyDescent="0.25">
      <c r="A129" s="79" t="s">
        <v>866</v>
      </c>
    </row>
    <row r="130" spans="1:1" ht="34.5" x14ac:dyDescent="0.25">
      <c r="A130" s="74" t="s">
        <v>867</v>
      </c>
    </row>
    <row r="131" spans="1:1" ht="69" x14ac:dyDescent="0.25">
      <c r="A131" s="74" t="s">
        <v>868</v>
      </c>
    </row>
    <row r="132" spans="1:1" ht="34.5" x14ac:dyDescent="0.25">
      <c r="A132" s="74" t="s">
        <v>869</v>
      </c>
    </row>
    <row r="133" spans="1:1" ht="17.25" x14ac:dyDescent="0.25">
      <c r="A133" s="79" t="s">
        <v>870</v>
      </c>
    </row>
    <row r="134" spans="1:1" ht="34.5" x14ac:dyDescent="0.25">
      <c r="A134" s="71" t="s">
        <v>871</v>
      </c>
    </row>
    <row r="135" spans="1:1" ht="17.25" x14ac:dyDescent="0.25">
      <c r="A135" s="71"/>
    </row>
    <row r="136" spans="1:1" ht="18.75" x14ac:dyDescent="0.25">
      <c r="A136" s="72" t="s">
        <v>872</v>
      </c>
    </row>
    <row r="137" spans="1:1" ht="17.25" x14ac:dyDescent="0.25">
      <c r="A137" s="74" t="s">
        <v>873</v>
      </c>
    </row>
    <row r="138" spans="1:1" ht="34.5" x14ac:dyDescent="0.25">
      <c r="A138" s="76" t="s">
        <v>874</v>
      </c>
    </row>
    <row r="139" spans="1:1" ht="34.5" x14ac:dyDescent="0.25">
      <c r="A139" s="76" t="s">
        <v>875</v>
      </c>
    </row>
    <row r="140" spans="1:1" ht="17.25" x14ac:dyDescent="0.25">
      <c r="A140" s="75" t="s">
        <v>876</v>
      </c>
    </row>
    <row r="141" spans="1:1" ht="17.25" x14ac:dyDescent="0.25">
      <c r="A141" s="80" t="s">
        <v>877</v>
      </c>
    </row>
    <row r="142" spans="1:1" ht="34.5" x14ac:dyDescent="0.3">
      <c r="A142" s="77" t="s">
        <v>878</v>
      </c>
    </row>
    <row r="143" spans="1:1" ht="17.25" x14ac:dyDescent="0.25">
      <c r="A143" s="76" t="s">
        <v>879</v>
      </c>
    </row>
    <row r="144" spans="1:1" ht="17.25" x14ac:dyDescent="0.25">
      <c r="A144" s="76" t="s">
        <v>880</v>
      </c>
    </row>
    <row r="145" spans="1:1" ht="17.25" x14ac:dyDescent="0.25">
      <c r="A145" s="80" t="s">
        <v>881</v>
      </c>
    </row>
    <row r="146" spans="1:1" ht="17.25" x14ac:dyDescent="0.25">
      <c r="A146" s="75" t="s">
        <v>882</v>
      </c>
    </row>
    <row r="147" spans="1:1" ht="17.25" x14ac:dyDescent="0.25">
      <c r="A147" s="80" t="s">
        <v>883</v>
      </c>
    </row>
    <row r="148" spans="1:1" ht="17.25" x14ac:dyDescent="0.25">
      <c r="A148" s="76" t="s">
        <v>884</v>
      </c>
    </row>
    <row r="149" spans="1:1" ht="17.25" x14ac:dyDescent="0.25">
      <c r="A149" s="76" t="s">
        <v>885</v>
      </c>
    </row>
    <row r="150" spans="1:1" ht="17.25" x14ac:dyDescent="0.25">
      <c r="A150" s="76" t="s">
        <v>886</v>
      </c>
    </row>
    <row r="151" spans="1:1" ht="34.5" x14ac:dyDescent="0.25">
      <c r="A151" s="80" t="s">
        <v>887</v>
      </c>
    </row>
    <row r="152" spans="1:1" ht="17.25" x14ac:dyDescent="0.25">
      <c r="A152" s="75" t="s">
        <v>888</v>
      </c>
    </row>
    <row r="153" spans="1:1" ht="17.25" x14ac:dyDescent="0.25">
      <c r="A153" s="76" t="s">
        <v>889</v>
      </c>
    </row>
    <row r="154" spans="1:1" ht="17.25" x14ac:dyDescent="0.25">
      <c r="A154" s="76" t="s">
        <v>890</v>
      </c>
    </row>
    <row r="155" spans="1:1" ht="17.25" x14ac:dyDescent="0.25">
      <c r="A155" s="76" t="s">
        <v>891</v>
      </c>
    </row>
    <row r="156" spans="1:1" ht="17.25" x14ac:dyDescent="0.25">
      <c r="A156" s="76" t="s">
        <v>892</v>
      </c>
    </row>
    <row r="157" spans="1:1" ht="34.5" x14ac:dyDescent="0.25">
      <c r="A157" s="76" t="s">
        <v>893</v>
      </c>
    </row>
    <row r="158" spans="1:1" ht="34.5" x14ac:dyDescent="0.25">
      <c r="A158" s="76" t="s">
        <v>894</v>
      </c>
    </row>
    <row r="159" spans="1:1" ht="17.25" x14ac:dyDescent="0.25">
      <c r="A159" s="75" t="s">
        <v>895</v>
      </c>
    </row>
    <row r="160" spans="1:1" ht="34.5" x14ac:dyDescent="0.25">
      <c r="A160" s="76" t="s">
        <v>896</v>
      </c>
    </row>
    <row r="161" spans="1:1" ht="34.5" x14ac:dyDescent="0.25">
      <c r="A161" s="76" t="s">
        <v>897</v>
      </c>
    </row>
    <row r="162" spans="1:1" ht="17.25" x14ac:dyDescent="0.25">
      <c r="A162" s="76" t="s">
        <v>898</v>
      </c>
    </row>
    <row r="163" spans="1:1" ht="17.25" x14ac:dyDescent="0.25">
      <c r="A163" s="75" t="s">
        <v>899</v>
      </c>
    </row>
    <row r="164" spans="1:1" ht="34.5" x14ac:dyDescent="0.3">
      <c r="A164" s="77" t="s">
        <v>913</v>
      </c>
    </row>
    <row r="165" spans="1:1" ht="34.5" x14ac:dyDescent="0.25">
      <c r="A165" s="76" t="s">
        <v>900</v>
      </c>
    </row>
    <row r="166" spans="1:1" ht="17.25" x14ac:dyDescent="0.25">
      <c r="A166" s="75" t="s">
        <v>901</v>
      </c>
    </row>
    <row r="167" spans="1:1" ht="17.25" x14ac:dyDescent="0.25">
      <c r="A167" s="76" t="s">
        <v>902</v>
      </c>
    </row>
    <row r="168" spans="1:1" ht="17.25" x14ac:dyDescent="0.25">
      <c r="A168" s="75" t="s">
        <v>903</v>
      </c>
    </row>
    <row r="169" spans="1:1" ht="17.25" x14ac:dyDescent="0.3">
      <c r="A169" s="77" t="s">
        <v>904</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customProperties>
    <customPr name="EpmWorksheetKeyString_GU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3CFD-C0E9-476A-A0C7-4F8BFE79F50A}">
  <sheetPr>
    <tabColor rgb="FF243386"/>
    <pageSetUpPr fitToPage="1"/>
  </sheetPr>
  <dimension ref="A1:AK262"/>
  <sheetViews>
    <sheetView showGridLines="0" view="pageBreakPreview" zoomScale="150" zoomScaleNormal="100" zoomScaleSheetLayoutView="150" workbookViewId="0">
      <pane ySplit="7" topLeftCell="A8" activePane="bottomLeft" state="frozen"/>
      <selection activeCell="C42" sqref="C42:J42"/>
      <selection pane="bottomLeft" activeCell="C42" sqref="C42:K42"/>
    </sheetView>
  </sheetViews>
  <sheetFormatPr defaultRowHeight="15" x14ac:dyDescent="0.25"/>
  <cols>
    <col min="1" max="1" width="0.5703125" style="159" customWidth="1"/>
    <col min="2" max="3" width="0" style="159" hidden="1" customWidth="1"/>
    <col min="4" max="4" width="13.5703125" style="159" customWidth="1"/>
    <col min="5" max="5" width="0.42578125" style="159" customWidth="1"/>
    <col min="6" max="6" width="10.28515625" style="159" customWidth="1"/>
    <col min="7" max="7" width="2" style="159" customWidth="1"/>
    <col min="8" max="8" width="0.42578125" style="159" customWidth="1"/>
    <col min="9" max="9" width="0.140625" style="159" customWidth="1"/>
    <col min="10" max="10" width="1" style="159" customWidth="1"/>
    <col min="11" max="11" width="1.28515625" style="159" customWidth="1"/>
    <col min="12" max="12" width="6.140625" style="159" customWidth="1"/>
    <col min="13" max="13" width="4.28515625" style="159" customWidth="1"/>
    <col min="14" max="14" width="2.28515625" style="159" customWidth="1"/>
    <col min="15" max="15" width="2.140625" style="159" customWidth="1"/>
    <col min="16" max="16" width="1.5703125" style="159" customWidth="1"/>
    <col min="17" max="17" width="10.28515625" style="159" customWidth="1"/>
    <col min="18" max="18" width="1.42578125" style="159" customWidth="1"/>
    <col min="19" max="19" width="0.140625" style="159" customWidth="1"/>
    <col min="20" max="20" width="1.42578125" style="159" customWidth="1"/>
    <col min="21" max="21" width="1" style="159" customWidth="1"/>
    <col min="22" max="22" width="1.42578125" style="159" customWidth="1"/>
    <col min="23" max="23" width="7.140625" style="159" customWidth="1"/>
    <col min="24" max="24" width="3.5703125" style="159" customWidth="1"/>
    <col min="25" max="26" width="2.28515625" style="159" customWidth="1"/>
    <col min="27" max="27" width="2.42578125" style="159" customWidth="1"/>
    <col min="28" max="28" width="8.7109375" style="159" customWidth="1"/>
    <col min="29" max="29" width="1.85546875" style="159" customWidth="1"/>
    <col min="30" max="30" width="0.28515625" style="159" customWidth="1"/>
    <col min="31" max="31" width="2" style="159" customWidth="1"/>
    <col min="32" max="32" width="2.28515625" style="159" customWidth="1"/>
    <col min="33" max="33" width="11.42578125" style="159" customWidth="1"/>
    <col min="34" max="34" width="0.85546875" style="159" customWidth="1"/>
    <col min="35" max="35" width="0.140625" style="159" customWidth="1"/>
    <col min="36" max="36" width="0" style="159" hidden="1" customWidth="1"/>
    <col min="37" max="37" width="0.28515625" style="159" customWidth="1"/>
    <col min="38" max="38" width="0" style="159" hidden="1" customWidth="1"/>
    <col min="39" max="39" width="0.28515625" style="159" customWidth="1"/>
    <col min="40" max="16384" width="9.140625" style="159"/>
  </cols>
  <sheetData>
    <row r="1" spans="1:37" ht="0.2" customHeight="1" x14ac:dyDescent="0.25"/>
    <row r="2" spans="1:37" ht="8.65" customHeight="1" x14ac:dyDescent="0.25">
      <c r="A2" s="156"/>
      <c r="B2" s="156"/>
      <c r="C2" s="156"/>
      <c r="D2" s="156"/>
      <c r="E2" s="156"/>
      <c r="F2" s="156"/>
      <c r="G2" s="156"/>
      <c r="H2" s="156"/>
      <c r="I2" s="156"/>
    </row>
    <row r="3" spans="1:37" ht="15.2" customHeight="1" x14ac:dyDescent="0.25">
      <c r="A3" s="156"/>
      <c r="B3" s="156"/>
      <c r="C3" s="156"/>
      <c r="D3" s="156"/>
      <c r="E3" s="156"/>
      <c r="F3" s="156"/>
      <c r="G3" s="156"/>
      <c r="H3" s="156"/>
      <c r="I3" s="156"/>
      <c r="K3" s="201" t="s">
        <v>1675</v>
      </c>
      <c r="L3" s="156"/>
      <c r="M3" s="156"/>
      <c r="N3" s="156"/>
      <c r="O3" s="156"/>
      <c r="P3" s="156"/>
      <c r="Q3" s="156"/>
      <c r="R3" s="156"/>
      <c r="S3" s="156"/>
      <c r="T3" s="156"/>
      <c r="U3" s="156"/>
      <c r="V3" s="156"/>
      <c r="W3" s="156"/>
      <c r="X3" s="156"/>
      <c r="Y3" s="156"/>
      <c r="Z3" s="156"/>
      <c r="AA3" s="156"/>
      <c r="AB3" s="156"/>
    </row>
    <row r="4" spans="1:37" ht="0" hidden="1" customHeight="1" x14ac:dyDescent="0.25">
      <c r="A4" s="156"/>
      <c r="B4" s="156"/>
      <c r="C4" s="156"/>
      <c r="D4" s="156"/>
      <c r="E4" s="156"/>
      <c r="F4" s="156"/>
      <c r="G4" s="156"/>
      <c r="H4" s="156"/>
      <c r="I4" s="156"/>
    </row>
    <row r="5" spans="1:37" ht="7.5" customHeight="1" x14ac:dyDescent="0.25">
      <c r="A5" s="156"/>
      <c r="B5" s="156"/>
      <c r="C5" s="156"/>
      <c r="D5" s="156"/>
      <c r="E5" s="156"/>
      <c r="F5" s="156"/>
      <c r="G5" s="156"/>
      <c r="H5" s="156"/>
      <c r="I5" s="156"/>
      <c r="L5" s="165" t="s">
        <v>1676</v>
      </c>
      <c r="M5" s="156"/>
      <c r="N5" s="156"/>
      <c r="O5" s="156"/>
      <c r="P5" s="156"/>
      <c r="Q5" s="156"/>
      <c r="R5" s="156"/>
      <c r="S5" s="156"/>
      <c r="T5" s="156"/>
      <c r="W5" s="202" t="s">
        <v>1677</v>
      </c>
      <c r="X5" s="156"/>
      <c r="Y5" s="156"/>
      <c r="Z5" s="156"/>
      <c r="AA5" s="156"/>
      <c r="AB5" s="156"/>
      <c r="AC5" s="156"/>
      <c r="AD5" s="156"/>
      <c r="AE5" s="156"/>
      <c r="AF5" s="156"/>
      <c r="AG5" s="156"/>
      <c r="AH5" s="156"/>
      <c r="AI5" s="156"/>
    </row>
    <row r="6" spans="1:37" x14ac:dyDescent="0.25">
      <c r="L6" s="156"/>
      <c r="M6" s="156"/>
      <c r="N6" s="156"/>
      <c r="O6" s="156"/>
      <c r="P6" s="156"/>
      <c r="Q6" s="156"/>
      <c r="R6" s="156"/>
      <c r="S6" s="156"/>
      <c r="T6" s="156"/>
      <c r="W6" s="156"/>
      <c r="X6" s="156"/>
      <c r="Y6" s="156"/>
      <c r="Z6" s="156"/>
      <c r="AA6" s="156"/>
      <c r="AB6" s="156"/>
      <c r="AC6" s="156"/>
      <c r="AD6" s="156"/>
      <c r="AE6" s="156"/>
      <c r="AF6" s="156"/>
      <c r="AG6" s="156"/>
      <c r="AH6" s="156"/>
      <c r="AI6" s="156"/>
    </row>
    <row r="7" spans="1:37" ht="9" customHeight="1" x14ac:dyDescent="0.25"/>
    <row r="8" spans="1:37" ht="15.4" customHeight="1" x14ac:dyDescent="0.25">
      <c r="D8" s="301" t="s">
        <v>2043</v>
      </c>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323" t="s">
        <v>1674</v>
      </c>
      <c r="AJ8" s="156"/>
      <c r="AK8" s="156"/>
    </row>
    <row r="9" spans="1:37" x14ac:dyDescent="0.25">
      <c r="D9" s="324" t="s">
        <v>1674</v>
      </c>
      <c r="E9" s="325" t="s">
        <v>1674</v>
      </c>
      <c r="F9" s="156"/>
      <c r="G9" s="156"/>
      <c r="H9" s="324" t="s">
        <v>1674</v>
      </c>
      <c r="I9" s="288" t="s">
        <v>1937</v>
      </c>
      <c r="J9" s="279"/>
      <c r="K9" s="279"/>
      <c r="L9" s="279"/>
      <c r="M9" s="279"/>
      <c r="N9" s="279"/>
      <c r="O9" s="279"/>
      <c r="P9" s="279"/>
      <c r="Q9" s="279"/>
      <c r="R9" s="279"/>
      <c r="S9" s="279"/>
      <c r="T9" s="279"/>
      <c r="U9" s="279"/>
      <c r="V9" s="279"/>
      <c r="W9" s="279"/>
      <c r="X9" s="279"/>
      <c r="Y9" s="279"/>
      <c r="Z9" s="279"/>
      <c r="AA9" s="279"/>
      <c r="AB9" s="279"/>
      <c r="AC9" s="279"/>
      <c r="AD9" s="326" t="s">
        <v>1674</v>
      </c>
      <c r="AE9" s="279"/>
      <c r="AF9" s="327" t="s">
        <v>1674</v>
      </c>
      <c r="AG9" s="326" t="s">
        <v>1674</v>
      </c>
      <c r="AH9" s="279"/>
      <c r="AI9" s="328" t="s">
        <v>1674</v>
      </c>
      <c r="AJ9" s="156"/>
      <c r="AK9" s="156"/>
    </row>
    <row r="10" spans="1:37" hidden="1" x14ac:dyDescent="0.25">
      <c r="D10" s="329" t="s">
        <v>1674</v>
      </c>
      <c r="E10" s="330" t="s">
        <v>1674</v>
      </c>
      <c r="F10" s="156"/>
      <c r="G10" s="156"/>
      <c r="H10" s="329" t="s">
        <v>1674</v>
      </c>
      <c r="I10" s="330" t="s">
        <v>1674</v>
      </c>
      <c r="J10" s="156"/>
      <c r="K10" s="156"/>
      <c r="L10" s="330" t="s">
        <v>1674</v>
      </c>
      <c r="M10" s="156"/>
      <c r="N10" s="329" t="s">
        <v>1674</v>
      </c>
      <c r="O10" s="329" t="s">
        <v>1674</v>
      </c>
      <c r="P10" s="330" t="s">
        <v>1674</v>
      </c>
      <c r="Q10" s="156"/>
      <c r="R10" s="330" t="s">
        <v>1674</v>
      </c>
      <c r="S10" s="156"/>
      <c r="T10" s="330" t="s">
        <v>1674</v>
      </c>
      <c r="U10" s="156"/>
      <c r="V10" s="330" t="s">
        <v>1674</v>
      </c>
      <c r="W10" s="156"/>
      <c r="X10" s="156"/>
      <c r="Y10" s="329" t="s">
        <v>1674</v>
      </c>
      <c r="Z10" s="329" t="s">
        <v>1674</v>
      </c>
      <c r="AA10" s="330" t="s">
        <v>1674</v>
      </c>
      <c r="AB10" s="156"/>
      <c r="AC10" s="156"/>
      <c r="AD10" s="331" t="s">
        <v>1674</v>
      </c>
      <c r="AE10" s="156"/>
      <c r="AF10" s="332" t="s">
        <v>1674</v>
      </c>
      <c r="AG10" s="331" t="s">
        <v>1674</v>
      </c>
      <c r="AH10" s="156"/>
      <c r="AI10" s="331" t="s">
        <v>1674</v>
      </c>
      <c r="AJ10" s="156"/>
      <c r="AK10" s="156"/>
    </row>
    <row r="11" spans="1:37" ht="24.95" customHeight="1" x14ac:dyDescent="0.25">
      <c r="D11" s="218" t="s">
        <v>1946</v>
      </c>
      <c r="E11" s="333" t="s">
        <v>2044</v>
      </c>
      <c r="F11" s="279"/>
      <c r="G11" s="279"/>
      <c r="H11" s="334" t="s">
        <v>1674</v>
      </c>
      <c r="I11" s="335" t="s">
        <v>2045</v>
      </c>
      <c r="J11" s="279"/>
      <c r="K11" s="279"/>
      <c r="L11" s="279"/>
      <c r="M11" s="279"/>
      <c r="N11" s="336" t="s">
        <v>1674</v>
      </c>
      <c r="O11" s="335" t="s">
        <v>2046</v>
      </c>
      <c r="P11" s="279"/>
      <c r="Q11" s="279"/>
      <c r="R11" s="337" t="s">
        <v>1674</v>
      </c>
      <c r="S11" s="156"/>
      <c r="T11" s="335" t="s">
        <v>2047</v>
      </c>
      <c r="U11" s="279"/>
      <c r="V11" s="279"/>
      <c r="W11" s="279"/>
      <c r="X11" s="279"/>
      <c r="Y11" s="336" t="s">
        <v>1674</v>
      </c>
      <c r="Z11" s="335" t="s">
        <v>2048</v>
      </c>
      <c r="AA11" s="279"/>
      <c r="AB11" s="279"/>
      <c r="AC11" s="279"/>
      <c r="AD11" s="338" t="s">
        <v>1674</v>
      </c>
      <c r="AE11" s="156"/>
      <c r="AF11" s="339" t="s">
        <v>89</v>
      </c>
      <c r="AG11" s="279"/>
      <c r="AH11" s="279"/>
      <c r="AI11" s="338" t="s">
        <v>1674</v>
      </c>
      <c r="AJ11" s="156"/>
      <c r="AK11" s="156"/>
    </row>
    <row r="12" spans="1:37" x14ac:dyDescent="0.25">
      <c r="D12" s="340" t="s">
        <v>1615</v>
      </c>
      <c r="E12" s="246" t="s">
        <v>1674</v>
      </c>
      <c r="F12" s="156"/>
      <c r="G12" s="156"/>
      <c r="H12" s="341" t="s">
        <v>1674</v>
      </c>
      <c r="I12" s="246" t="s">
        <v>1674</v>
      </c>
      <c r="J12" s="156"/>
      <c r="K12" s="156"/>
      <c r="L12" s="246" t="s">
        <v>1674</v>
      </c>
      <c r="M12" s="156"/>
      <c r="N12" s="341" t="s">
        <v>1674</v>
      </c>
      <c r="O12" s="341" t="s">
        <v>1674</v>
      </c>
      <c r="P12" s="246" t="s">
        <v>1674</v>
      </c>
      <c r="Q12" s="156"/>
      <c r="R12" s="246" t="s">
        <v>1674</v>
      </c>
      <c r="S12" s="156"/>
      <c r="T12" s="246" t="s">
        <v>1674</v>
      </c>
      <c r="U12" s="156"/>
      <c r="V12" s="246" t="s">
        <v>1674</v>
      </c>
      <c r="W12" s="156"/>
      <c r="X12" s="156"/>
      <c r="Y12" s="341" t="s">
        <v>1674</v>
      </c>
      <c r="Z12" s="341" t="s">
        <v>1674</v>
      </c>
      <c r="AA12" s="246" t="s">
        <v>1674</v>
      </c>
      <c r="AB12" s="156"/>
      <c r="AC12" s="156"/>
      <c r="AD12" s="246" t="s">
        <v>1674</v>
      </c>
      <c r="AE12" s="156"/>
      <c r="AF12" s="341" t="s">
        <v>1674</v>
      </c>
      <c r="AG12" s="246" t="s">
        <v>1674</v>
      </c>
      <c r="AH12" s="156"/>
      <c r="AI12" s="246" t="s">
        <v>1674</v>
      </c>
      <c r="AJ12" s="156"/>
      <c r="AK12" s="156"/>
    </row>
    <row r="13" spans="1:37" ht="9.9499999999999993" customHeight="1" x14ac:dyDescent="0.25">
      <c r="D13" s="188" t="s">
        <v>1674</v>
      </c>
      <c r="E13" s="187" t="s">
        <v>2049</v>
      </c>
      <c r="F13" s="156"/>
      <c r="G13" s="156"/>
      <c r="H13" s="188" t="s">
        <v>1674</v>
      </c>
      <c r="I13" s="246" t="s">
        <v>1695</v>
      </c>
      <c r="J13" s="156"/>
      <c r="K13" s="156"/>
      <c r="L13" s="249">
        <v>139374173.12</v>
      </c>
      <c r="M13" s="156"/>
      <c r="N13" s="341" t="s">
        <v>1674</v>
      </c>
      <c r="O13" s="341" t="s">
        <v>1695</v>
      </c>
      <c r="P13" s="249">
        <v>62959.71</v>
      </c>
      <c r="Q13" s="156"/>
      <c r="R13" s="246" t="s">
        <v>1674</v>
      </c>
      <c r="S13" s="156"/>
      <c r="T13" s="246" t="s">
        <v>1695</v>
      </c>
      <c r="U13" s="156"/>
      <c r="V13" s="249">
        <v>0</v>
      </c>
      <c r="W13" s="156"/>
      <c r="X13" s="156"/>
      <c r="Y13" s="341" t="s">
        <v>1674</v>
      </c>
      <c r="Z13" s="341" t="s">
        <v>1695</v>
      </c>
      <c r="AA13" s="249">
        <v>118521.3</v>
      </c>
      <c r="AB13" s="156"/>
      <c r="AC13" s="156"/>
      <c r="AD13" s="246" t="s">
        <v>1674</v>
      </c>
      <c r="AE13" s="156"/>
      <c r="AF13" s="341" t="s">
        <v>1695</v>
      </c>
      <c r="AG13" s="249">
        <v>139555654.13</v>
      </c>
      <c r="AH13" s="156"/>
      <c r="AI13" s="246" t="s">
        <v>1674</v>
      </c>
      <c r="AJ13" s="156"/>
      <c r="AK13" s="156"/>
    </row>
    <row r="14" spans="1:37" ht="9.9499999999999993" customHeight="1" x14ac:dyDescent="0.25">
      <c r="D14" s="188" t="s">
        <v>1674</v>
      </c>
      <c r="E14" s="187" t="s">
        <v>2050</v>
      </c>
      <c r="F14" s="156"/>
      <c r="G14" s="156"/>
      <c r="H14" s="188" t="s">
        <v>1674</v>
      </c>
      <c r="I14" s="246" t="s">
        <v>1695</v>
      </c>
      <c r="J14" s="156"/>
      <c r="K14" s="156"/>
      <c r="L14" s="249">
        <v>108625293.34</v>
      </c>
      <c r="M14" s="156"/>
      <c r="N14" s="341" t="s">
        <v>1674</v>
      </c>
      <c r="O14" s="341" t="s">
        <v>1695</v>
      </c>
      <c r="P14" s="249">
        <v>957304.97</v>
      </c>
      <c r="Q14" s="156"/>
      <c r="R14" s="246" t="s">
        <v>1674</v>
      </c>
      <c r="S14" s="156"/>
      <c r="T14" s="246" t="s">
        <v>1695</v>
      </c>
      <c r="U14" s="156"/>
      <c r="V14" s="249">
        <v>125957.48</v>
      </c>
      <c r="W14" s="156"/>
      <c r="X14" s="156"/>
      <c r="Y14" s="341" t="s">
        <v>1674</v>
      </c>
      <c r="Z14" s="341" t="s">
        <v>1695</v>
      </c>
      <c r="AA14" s="249">
        <v>0</v>
      </c>
      <c r="AB14" s="156"/>
      <c r="AC14" s="156"/>
      <c r="AD14" s="246" t="s">
        <v>1674</v>
      </c>
      <c r="AE14" s="156"/>
      <c r="AF14" s="341" t="s">
        <v>1695</v>
      </c>
      <c r="AG14" s="249">
        <v>109708555.79000001</v>
      </c>
      <c r="AH14" s="156"/>
      <c r="AI14" s="246" t="s">
        <v>1674</v>
      </c>
      <c r="AJ14" s="156"/>
      <c r="AK14" s="156"/>
    </row>
    <row r="15" spans="1:37" ht="9.9499999999999993" customHeight="1" x14ac:dyDescent="0.25">
      <c r="D15" s="188" t="s">
        <v>1674</v>
      </c>
      <c r="E15" s="187" t="s">
        <v>2051</v>
      </c>
      <c r="F15" s="156"/>
      <c r="G15" s="156"/>
      <c r="H15" s="188" t="s">
        <v>1674</v>
      </c>
      <c r="I15" s="246" t="s">
        <v>1695</v>
      </c>
      <c r="J15" s="156"/>
      <c r="K15" s="156"/>
      <c r="L15" s="249">
        <v>170059468.69</v>
      </c>
      <c r="M15" s="156"/>
      <c r="N15" s="341" t="s">
        <v>1674</v>
      </c>
      <c r="O15" s="341" t="s">
        <v>1695</v>
      </c>
      <c r="P15" s="249">
        <v>0</v>
      </c>
      <c r="Q15" s="156"/>
      <c r="R15" s="246" t="s">
        <v>1674</v>
      </c>
      <c r="S15" s="156"/>
      <c r="T15" s="246" t="s">
        <v>1695</v>
      </c>
      <c r="U15" s="156"/>
      <c r="V15" s="249">
        <v>107076.5</v>
      </c>
      <c r="W15" s="156"/>
      <c r="X15" s="156"/>
      <c r="Y15" s="341" t="s">
        <v>1674</v>
      </c>
      <c r="Z15" s="341" t="s">
        <v>1695</v>
      </c>
      <c r="AA15" s="249">
        <v>914512.08</v>
      </c>
      <c r="AB15" s="156"/>
      <c r="AC15" s="156"/>
      <c r="AD15" s="246" t="s">
        <v>1674</v>
      </c>
      <c r="AE15" s="156"/>
      <c r="AF15" s="341" t="s">
        <v>1695</v>
      </c>
      <c r="AG15" s="249">
        <v>171081057.27000001</v>
      </c>
      <c r="AH15" s="156"/>
      <c r="AI15" s="246" t="s">
        <v>1674</v>
      </c>
      <c r="AJ15" s="156"/>
      <c r="AK15" s="156"/>
    </row>
    <row r="16" spans="1:37" ht="9.9499999999999993" customHeight="1" x14ac:dyDescent="0.25">
      <c r="D16" s="188" t="s">
        <v>1674</v>
      </c>
      <c r="E16" s="187" t="s">
        <v>2052</v>
      </c>
      <c r="F16" s="156"/>
      <c r="G16" s="156"/>
      <c r="H16" s="188" t="s">
        <v>1674</v>
      </c>
      <c r="I16" s="246" t="s">
        <v>1695</v>
      </c>
      <c r="J16" s="156"/>
      <c r="K16" s="156"/>
      <c r="L16" s="249">
        <v>229168464.59999999</v>
      </c>
      <c r="M16" s="156"/>
      <c r="N16" s="341" t="s">
        <v>1674</v>
      </c>
      <c r="O16" s="341" t="s">
        <v>1695</v>
      </c>
      <c r="P16" s="249">
        <v>0</v>
      </c>
      <c r="Q16" s="156"/>
      <c r="R16" s="246" t="s">
        <v>1674</v>
      </c>
      <c r="S16" s="156"/>
      <c r="T16" s="246" t="s">
        <v>1695</v>
      </c>
      <c r="U16" s="156"/>
      <c r="V16" s="249">
        <v>0</v>
      </c>
      <c r="W16" s="156"/>
      <c r="X16" s="156"/>
      <c r="Y16" s="341" t="s">
        <v>1674</v>
      </c>
      <c r="Z16" s="341" t="s">
        <v>1695</v>
      </c>
      <c r="AA16" s="249">
        <v>116528.55</v>
      </c>
      <c r="AB16" s="156"/>
      <c r="AC16" s="156"/>
      <c r="AD16" s="246" t="s">
        <v>1674</v>
      </c>
      <c r="AE16" s="156"/>
      <c r="AF16" s="341" t="s">
        <v>1695</v>
      </c>
      <c r="AG16" s="249">
        <v>229284993.15000001</v>
      </c>
      <c r="AH16" s="156"/>
      <c r="AI16" s="246" t="s">
        <v>1674</v>
      </c>
      <c r="AJ16" s="156"/>
      <c r="AK16" s="156"/>
    </row>
    <row r="17" spans="4:37" ht="9.9499999999999993" customHeight="1" x14ac:dyDescent="0.25">
      <c r="D17" s="188" t="s">
        <v>1674</v>
      </c>
      <c r="E17" s="187" t="s">
        <v>2053</v>
      </c>
      <c r="F17" s="156"/>
      <c r="G17" s="156"/>
      <c r="H17" s="188" t="s">
        <v>1674</v>
      </c>
      <c r="I17" s="246" t="s">
        <v>1695</v>
      </c>
      <c r="J17" s="156"/>
      <c r="K17" s="156"/>
      <c r="L17" s="249">
        <v>259152807.46000001</v>
      </c>
      <c r="M17" s="156"/>
      <c r="N17" s="341" t="s">
        <v>1674</v>
      </c>
      <c r="O17" s="341" t="s">
        <v>1695</v>
      </c>
      <c r="P17" s="249">
        <v>0</v>
      </c>
      <c r="Q17" s="156"/>
      <c r="R17" s="246" t="s">
        <v>1674</v>
      </c>
      <c r="S17" s="156"/>
      <c r="T17" s="246" t="s">
        <v>1695</v>
      </c>
      <c r="U17" s="156"/>
      <c r="V17" s="249">
        <v>203511.25</v>
      </c>
      <c r="W17" s="156"/>
      <c r="X17" s="156"/>
      <c r="Y17" s="341" t="s">
        <v>1674</v>
      </c>
      <c r="Z17" s="341" t="s">
        <v>1695</v>
      </c>
      <c r="AA17" s="249">
        <v>149262.04999999999</v>
      </c>
      <c r="AB17" s="156"/>
      <c r="AC17" s="156"/>
      <c r="AD17" s="246" t="s">
        <v>1674</v>
      </c>
      <c r="AE17" s="156"/>
      <c r="AF17" s="341" t="s">
        <v>1695</v>
      </c>
      <c r="AG17" s="249">
        <v>259505580.75999999</v>
      </c>
      <c r="AH17" s="156"/>
      <c r="AI17" s="246" t="s">
        <v>1674</v>
      </c>
      <c r="AJ17" s="156"/>
      <c r="AK17" s="156"/>
    </row>
    <row r="18" spans="4:37" ht="9.9499999999999993" customHeight="1" x14ac:dyDescent="0.25">
      <c r="D18" s="188" t="s">
        <v>1674</v>
      </c>
      <c r="E18" s="187" t="s">
        <v>2054</v>
      </c>
      <c r="F18" s="156"/>
      <c r="G18" s="156"/>
      <c r="H18" s="188" t="s">
        <v>1674</v>
      </c>
      <c r="I18" s="246" t="s">
        <v>1695</v>
      </c>
      <c r="J18" s="156"/>
      <c r="K18" s="156"/>
      <c r="L18" s="249">
        <v>374563868.13999999</v>
      </c>
      <c r="M18" s="156"/>
      <c r="N18" s="341" t="s">
        <v>1674</v>
      </c>
      <c r="O18" s="341" t="s">
        <v>1695</v>
      </c>
      <c r="P18" s="249">
        <v>238554.91</v>
      </c>
      <c r="Q18" s="156"/>
      <c r="R18" s="246" t="s">
        <v>1674</v>
      </c>
      <c r="S18" s="156"/>
      <c r="T18" s="246" t="s">
        <v>1695</v>
      </c>
      <c r="U18" s="156"/>
      <c r="V18" s="249">
        <v>0</v>
      </c>
      <c r="W18" s="156"/>
      <c r="X18" s="156"/>
      <c r="Y18" s="341" t="s">
        <v>1674</v>
      </c>
      <c r="Z18" s="341" t="s">
        <v>1695</v>
      </c>
      <c r="AA18" s="249">
        <v>164598.20000000001</v>
      </c>
      <c r="AB18" s="156"/>
      <c r="AC18" s="156"/>
      <c r="AD18" s="246" t="s">
        <v>1674</v>
      </c>
      <c r="AE18" s="156"/>
      <c r="AF18" s="341" t="s">
        <v>1695</v>
      </c>
      <c r="AG18" s="249">
        <v>374967021.25</v>
      </c>
      <c r="AH18" s="156"/>
      <c r="AI18" s="246" t="s">
        <v>1674</v>
      </c>
      <c r="AJ18" s="156"/>
      <c r="AK18" s="156"/>
    </row>
    <row r="19" spans="4:37" ht="9.9499999999999993" customHeight="1" x14ac:dyDescent="0.25">
      <c r="D19" s="188" t="s">
        <v>1674</v>
      </c>
      <c r="E19" s="187" t="s">
        <v>2055</v>
      </c>
      <c r="F19" s="156"/>
      <c r="G19" s="156"/>
      <c r="H19" s="188" t="s">
        <v>1674</v>
      </c>
      <c r="I19" s="246" t="s">
        <v>1695</v>
      </c>
      <c r="J19" s="156"/>
      <c r="K19" s="156"/>
      <c r="L19" s="249">
        <v>434193876.74000001</v>
      </c>
      <c r="M19" s="156"/>
      <c r="N19" s="341" t="s">
        <v>1674</v>
      </c>
      <c r="O19" s="341" t="s">
        <v>1695</v>
      </c>
      <c r="P19" s="249">
        <v>570787.83999999997</v>
      </c>
      <c r="Q19" s="156"/>
      <c r="R19" s="246" t="s">
        <v>1674</v>
      </c>
      <c r="S19" s="156"/>
      <c r="T19" s="246" t="s">
        <v>1695</v>
      </c>
      <c r="U19" s="156"/>
      <c r="V19" s="249">
        <v>180682.07</v>
      </c>
      <c r="W19" s="156"/>
      <c r="X19" s="156"/>
      <c r="Y19" s="341" t="s">
        <v>1674</v>
      </c>
      <c r="Z19" s="341" t="s">
        <v>1695</v>
      </c>
      <c r="AA19" s="249">
        <v>1211661.56</v>
      </c>
      <c r="AB19" s="156"/>
      <c r="AC19" s="156"/>
      <c r="AD19" s="246" t="s">
        <v>1674</v>
      </c>
      <c r="AE19" s="156"/>
      <c r="AF19" s="341" t="s">
        <v>1695</v>
      </c>
      <c r="AG19" s="249">
        <v>436157008.20999998</v>
      </c>
      <c r="AH19" s="156"/>
      <c r="AI19" s="246" t="s">
        <v>1674</v>
      </c>
      <c r="AJ19" s="156"/>
      <c r="AK19" s="156"/>
    </row>
    <row r="20" spans="4:37" ht="9.9499999999999993" customHeight="1" x14ac:dyDescent="0.25">
      <c r="D20" s="188" t="s">
        <v>1674</v>
      </c>
      <c r="E20" s="187" t="s">
        <v>2056</v>
      </c>
      <c r="F20" s="156"/>
      <c r="G20" s="156"/>
      <c r="H20" s="188" t="s">
        <v>1674</v>
      </c>
      <c r="I20" s="246" t="s">
        <v>1695</v>
      </c>
      <c r="J20" s="156"/>
      <c r="K20" s="156"/>
      <c r="L20" s="249">
        <v>376151064.58999997</v>
      </c>
      <c r="M20" s="156"/>
      <c r="N20" s="341" t="s">
        <v>1674</v>
      </c>
      <c r="O20" s="341" t="s">
        <v>1695</v>
      </c>
      <c r="P20" s="249">
        <v>563593.81999999995</v>
      </c>
      <c r="Q20" s="156"/>
      <c r="R20" s="246" t="s">
        <v>1674</v>
      </c>
      <c r="S20" s="156"/>
      <c r="T20" s="246" t="s">
        <v>1695</v>
      </c>
      <c r="U20" s="156"/>
      <c r="V20" s="249">
        <v>735107.72</v>
      </c>
      <c r="W20" s="156"/>
      <c r="X20" s="156"/>
      <c r="Y20" s="341" t="s">
        <v>1674</v>
      </c>
      <c r="Z20" s="341" t="s">
        <v>1695</v>
      </c>
      <c r="AA20" s="249">
        <v>662380.47</v>
      </c>
      <c r="AB20" s="156"/>
      <c r="AC20" s="156"/>
      <c r="AD20" s="246" t="s">
        <v>1674</v>
      </c>
      <c r="AE20" s="156"/>
      <c r="AF20" s="341" t="s">
        <v>1695</v>
      </c>
      <c r="AG20" s="249">
        <v>378112146.60000002</v>
      </c>
      <c r="AH20" s="156"/>
      <c r="AI20" s="246" t="s">
        <v>1674</v>
      </c>
      <c r="AJ20" s="156"/>
      <c r="AK20" s="156"/>
    </row>
    <row r="21" spans="4:37" ht="9.9499999999999993" customHeight="1" x14ac:dyDescent="0.25">
      <c r="D21" s="188" t="s">
        <v>1674</v>
      </c>
      <c r="E21" s="187" t="s">
        <v>2057</v>
      </c>
      <c r="F21" s="156"/>
      <c r="G21" s="156"/>
      <c r="H21" s="188" t="s">
        <v>1674</v>
      </c>
      <c r="I21" s="246" t="s">
        <v>1695</v>
      </c>
      <c r="J21" s="156"/>
      <c r="K21" s="156"/>
      <c r="L21" s="249">
        <v>310793435.11000001</v>
      </c>
      <c r="M21" s="156"/>
      <c r="N21" s="341" t="s">
        <v>1674</v>
      </c>
      <c r="O21" s="341" t="s">
        <v>1695</v>
      </c>
      <c r="P21" s="249">
        <v>0</v>
      </c>
      <c r="Q21" s="156"/>
      <c r="R21" s="246" t="s">
        <v>1674</v>
      </c>
      <c r="S21" s="156"/>
      <c r="T21" s="246" t="s">
        <v>1695</v>
      </c>
      <c r="U21" s="156"/>
      <c r="V21" s="249">
        <v>0</v>
      </c>
      <c r="W21" s="156"/>
      <c r="X21" s="156"/>
      <c r="Y21" s="341" t="s">
        <v>1674</v>
      </c>
      <c r="Z21" s="341" t="s">
        <v>1695</v>
      </c>
      <c r="AA21" s="249">
        <v>1213244.47</v>
      </c>
      <c r="AB21" s="156"/>
      <c r="AC21" s="156"/>
      <c r="AD21" s="246" t="s">
        <v>1674</v>
      </c>
      <c r="AE21" s="156"/>
      <c r="AF21" s="341" t="s">
        <v>1695</v>
      </c>
      <c r="AG21" s="249">
        <v>312006679.57999998</v>
      </c>
      <c r="AH21" s="156"/>
      <c r="AI21" s="246" t="s">
        <v>1674</v>
      </c>
      <c r="AJ21" s="156"/>
      <c r="AK21" s="156"/>
    </row>
    <row r="22" spans="4:37" ht="9.9499999999999993" customHeight="1" x14ac:dyDescent="0.25">
      <c r="D22" s="188" t="s">
        <v>1674</v>
      </c>
      <c r="E22" s="187" t="s">
        <v>2058</v>
      </c>
      <c r="F22" s="156"/>
      <c r="G22" s="156"/>
      <c r="H22" s="188" t="s">
        <v>1674</v>
      </c>
      <c r="I22" s="246" t="s">
        <v>1695</v>
      </c>
      <c r="J22" s="156"/>
      <c r="K22" s="156"/>
      <c r="L22" s="249">
        <v>342763950.02999997</v>
      </c>
      <c r="M22" s="156"/>
      <c r="N22" s="341" t="s">
        <v>1674</v>
      </c>
      <c r="O22" s="341" t="s">
        <v>1695</v>
      </c>
      <c r="P22" s="249">
        <v>0</v>
      </c>
      <c r="Q22" s="156"/>
      <c r="R22" s="246" t="s">
        <v>1674</v>
      </c>
      <c r="S22" s="156"/>
      <c r="T22" s="246" t="s">
        <v>1695</v>
      </c>
      <c r="U22" s="156"/>
      <c r="V22" s="249">
        <v>0</v>
      </c>
      <c r="W22" s="156"/>
      <c r="X22" s="156"/>
      <c r="Y22" s="341" t="s">
        <v>1674</v>
      </c>
      <c r="Z22" s="341" t="s">
        <v>1695</v>
      </c>
      <c r="AA22" s="249">
        <v>348066.47</v>
      </c>
      <c r="AB22" s="156"/>
      <c r="AC22" s="156"/>
      <c r="AD22" s="246" t="s">
        <v>1674</v>
      </c>
      <c r="AE22" s="156"/>
      <c r="AF22" s="341" t="s">
        <v>1695</v>
      </c>
      <c r="AG22" s="249">
        <v>343112016.5</v>
      </c>
      <c r="AH22" s="156"/>
      <c r="AI22" s="246" t="s">
        <v>1674</v>
      </c>
      <c r="AJ22" s="156"/>
      <c r="AK22" s="156"/>
    </row>
    <row r="23" spans="4:37" ht="9.9499999999999993" customHeight="1" x14ac:dyDescent="0.25">
      <c r="D23" s="188" t="s">
        <v>1674</v>
      </c>
      <c r="E23" s="187" t="s">
        <v>2059</v>
      </c>
      <c r="F23" s="156"/>
      <c r="G23" s="156"/>
      <c r="H23" s="188" t="s">
        <v>1674</v>
      </c>
      <c r="I23" s="246" t="s">
        <v>1695</v>
      </c>
      <c r="J23" s="156"/>
      <c r="K23" s="156"/>
      <c r="L23" s="249">
        <v>234580777.78999999</v>
      </c>
      <c r="M23" s="156"/>
      <c r="N23" s="341" t="s">
        <v>1674</v>
      </c>
      <c r="O23" s="341" t="s">
        <v>1695</v>
      </c>
      <c r="P23" s="249">
        <v>0</v>
      </c>
      <c r="Q23" s="156"/>
      <c r="R23" s="246" t="s">
        <v>1674</v>
      </c>
      <c r="S23" s="156"/>
      <c r="T23" s="246" t="s">
        <v>1695</v>
      </c>
      <c r="U23" s="156"/>
      <c r="V23" s="249">
        <v>340111.07</v>
      </c>
      <c r="W23" s="156"/>
      <c r="X23" s="156"/>
      <c r="Y23" s="341" t="s">
        <v>1674</v>
      </c>
      <c r="Z23" s="341" t="s">
        <v>1695</v>
      </c>
      <c r="AA23" s="249">
        <v>515424.58</v>
      </c>
      <c r="AB23" s="156"/>
      <c r="AC23" s="156"/>
      <c r="AD23" s="246" t="s">
        <v>1674</v>
      </c>
      <c r="AE23" s="156"/>
      <c r="AF23" s="341" t="s">
        <v>1695</v>
      </c>
      <c r="AG23" s="249">
        <v>235436313.44</v>
      </c>
      <c r="AH23" s="156"/>
      <c r="AI23" s="246" t="s">
        <v>1674</v>
      </c>
      <c r="AJ23" s="156"/>
      <c r="AK23" s="156"/>
    </row>
    <row r="24" spans="4:37" ht="9.9499999999999993" customHeight="1" x14ac:dyDescent="0.25">
      <c r="D24" s="188" t="s">
        <v>1674</v>
      </c>
      <c r="E24" s="187" t="s">
        <v>2060</v>
      </c>
      <c r="F24" s="156"/>
      <c r="G24" s="156"/>
      <c r="H24" s="188" t="s">
        <v>1674</v>
      </c>
      <c r="I24" s="246" t="s">
        <v>1695</v>
      </c>
      <c r="J24" s="156"/>
      <c r="K24" s="156"/>
      <c r="L24" s="249">
        <v>82518909.349999994</v>
      </c>
      <c r="M24" s="156"/>
      <c r="N24" s="341" t="s">
        <v>1674</v>
      </c>
      <c r="O24" s="341" t="s">
        <v>1695</v>
      </c>
      <c r="P24" s="249">
        <v>0</v>
      </c>
      <c r="Q24" s="156"/>
      <c r="R24" s="246" t="s">
        <v>1674</v>
      </c>
      <c r="S24" s="156"/>
      <c r="T24" s="246" t="s">
        <v>1695</v>
      </c>
      <c r="U24" s="156"/>
      <c r="V24" s="249">
        <v>0</v>
      </c>
      <c r="W24" s="156"/>
      <c r="X24" s="156"/>
      <c r="Y24" s="341" t="s">
        <v>1674</v>
      </c>
      <c r="Z24" s="341" t="s">
        <v>1695</v>
      </c>
      <c r="AA24" s="249">
        <v>0</v>
      </c>
      <c r="AB24" s="156"/>
      <c r="AC24" s="156"/>
      <c r="AD24" s="246" t="s">
        <v>1674</v>
      </c>
      <c r="AE24" s="156"/>
      <c r="AF24" s="341" t="s">
        <v>1695</v>
      </c>
      <c r="AG24" s="249">
        <v>82518909.349999994</v>
      </c>
      <c r="AH24" s="156"/>
      <c r="AI24" s="246" t="s">
        <v>1674</v>
      </c>
      <c r="AJ24" s="156"/>
      <c r="AK24" s="156"/>
    </row>
    <row r="25" spans="4:37" ht="9.9499999999999993" customHeight="1" x14ac:dyDescent="0.25">
      <c r="D25" s="188" t="s">
        <v>1674</v>
      </c>
      <c r="E25" s="187" t="s">
        <v>2061</v>
      </c>
      <c r="F25" s="156"/>
      <c r="G25" s="156"/>
      <c r="H25" s="188" t="s">
        <v>1674</v>
      </c>
      <c r="I25" s="246" t="s">
        <v>1695</v>
      </c>
      <c r="J25" s="156"/>
      <c r="K25" s="156"/>
      <c r="L25" s="249">
        <v>19222021.23</v>
      </c>
      <c r="M25" s="156"/>
      <c r="N25" s="341" t="s">
        <v>1674</v>
      </c>
      <c r="O25" s="341" t="s">
        <v>1695</v>
      </c>
      <c r="P25" s="249">
        <v>0</v>
      </c>
      <c r="Q25" s="156"/>
      <c r="R25" s="246" t="s">
        <v>1674</v>
      </c>
      <c r="S25" s="156"/>
      <c r="T25" s="246" t="s">
        <v>1695</v>
      </c>
      <c r="U25" s="156"/>
      <c r="V25" s="249">
        <v>258691.14</v>
      </c>
      <c r="W25" s="156"/>
      <c r="X25" s="156"/>
      <c r="Y25" s="341" t="s">
        <v>1674</v>
      </c>
      <c r="Z25" s="341" t="s">
        <v>1695</v>
      </c>
      <c r="AA25" s="249">
        <v>367427.39</v>
      </c>
      <c r="AB25" s="156"/>
      <c r="AC25" s="156"/>
      <c r="AD25" s="246" t="s">
        <v>1674</v>
      </c>
      <c r="AE25" s="156"/>
      <c r="AF25" s="341" t="s">
        <v>1695</v>
      </c>
      <c r="AG25" s="249">
        <v>19848139.760000002</v>
      </c>
      <c r="AH25" s="156"/>
      <c r="AI25" s="246" t="s">
        <v>1674</v>
      </c>
      <c r="AJ25" s="156"/>
      <c r="AK25" s="156"/>
    </row>
    <row r="26" spans="4:37" ht="9.9499999999999993" customHeight="1" x14ac:dyDescent="0.25">
      <c r="D26" s="188" t="s">
        <v>1674</v>
      </c>
      <c r="E26" s="187" t="s">
        <v>2062</v>
      </c>
      <c r="F26" s="156"/>
      <c r="G26" s="156"/>
      <c r="H26" s="188" t="s">
        <v>1674</v>
      </c>
      <c r="I26" s="246" t="s">
        <v>1695</v>
      </c>
      <c r="J26" s="156"/>
      <c r="K26" s="156"/>
      <c r="L26" s="249">
        <v>1839779.4</v>
      </c>
      <c r="M26" s="156"/>
      <c r="N26" s="341" t="s">
        <v>1674</v>
      </c>
      <c r="O26" s="341" t="s">
        <v>1695</v>
      </c>
      <c r="P26" s="249">
        <v>0</v>
      </c>
      <c r="Q26" s="156"/>
      <c r="R26" s="246" t="s">
        <v>1674</v>
      </c>
      <c r="S26" s="156"/>
      <c r="T26" s="246" t="s">
        <v>1695</v>
      </c>
      <c r="U26" s="156"/>
      <c r="V26" s="249">
        <v>0</v>
      </c>
      <c r="W26" s="156"/>
      <c r="X26" s="156"/>
      <c r="Y26" s="341" t="s">
        <v>1674</v>
      </c>
      <c r="Z26" s="341" t="s">
        <v>1695</v>
      </c>
      <c r="AA26" s="249">
        <v>0</v>
      </c>
      <c r="AB26" s="156"/>
      <c r="AC26" s="156"/>
      <c r="AD26" s="246" t="s">
        <v>1674</v>
      </c>
      <c r="AE26" s="156"/>
      <c r="AF26" s="341" t="s">
        <v>1695</v>
      </c>
      <c r="AG26" s="249">
        <v>1839779.4</v>
      </c>
      <c r="AH26" s="156"/>
      <c r="AI26" s="246" t="s">
        <v>1674</v>
      </c>
      <c r="AJ26" s="156"/>
      <c r="AK26" s="156"/>
    </row>
    <row r="27" spans="4:37" ht="15.75" thickBot="1" x14ac:dyDescent="0.3">
      <c r="D27" s="188" t="s">
        <v>1674</v>
      </c>
      <c r="E27" s="266" t="s">
        <v>1674</v>
      </c>
      <c r="F27" s="156"/>
      <c r="G27" s="156"/>
      <c r="H27" s="342" t="s">
        <v>1674</v>
      </c>
      <c r="I27" s="343" t="s">
        <v>1695</v>
      </c>
      <c r="J27" s="186"/>
      <c r="K27" s="186"/>
      <c r="L27" s="344">
        <v>3083007889.5900002</v>
      </c>
      <c r="M27" s="186"/>
      <c r="N27" s="342" t="s">
        <v>1674</v>
      </c>
      <c r="O27" s="345" t="s">
        <v>1695</v>
      </c>
      <c r="P27" s="344">
        <v>2393201.25</v>
      </c>
      <c r="Q27" s="186"/>
      <c r="R27" s="266" t="s">
        <v>1674</v>
      </c>
      <c r="S27" s="156"/>
      <c r="T27" s="343" t="s">
        <v>1695</v>
      </c>
      <c r="U27" s="186"/>
      <c r="V27" s="344">
        <v>1951137.23</v>
      </c>
      <c r="W27" s="186"/>
      <c r="X27" s="186"/>
      <c r="Y27" s="342" t="s">
        <v>1674</v>
      </c>
      <c r="Z27" s="345" t="s">
        <v>1695</v>
      </c>
      <c r="AA27" s="344">
        <v>5781627.1200000001</v>
      </c>
      <c r="AB27" s="186"/>
      <c r="AC27" s="186"/>
      <c r="AD27" s="266" t="s">
        <v>1674</v>
      </c>
      <c r="AE27" s="156"/>
      <c r="AF27" s="345" t="s">
        <v>1695</v>
      </c>
      <c r="AG27" s="344">
        <v>3093133855.1900001</v>
      </c>
      <c r="AH27" s="186"/>
      <c r="AI27" s="266" t="s">
        <v>1674</v>
      </c>
      <c r="AJ27" s="156"/>
      <c r="AK27" s="156"/>
    </row>
    <row r="28" spans="4:37" ht="15.75" thickTop="1" x14ac:dyDescent="0.25">
      <c r="D28" s="346" t="s">
        <v>1674</v>
      </c>
      <c r="E28" s="347" t="s">
        <v>1674</v>
      </c>
      <c r="F28" s="156"/>
      <c r="G28" s="156"/>
      <c r="H28" s="346" t="s">
        <v>1674</v>
      </c>
      <c r="I28" s="347" t="s">
        <v>1674</v>
      </c>
      <c r="J28" s="156"/>
      <c r="K28" s="156"/>
      <c r="L28" s="347" t="s">
        <v>1674</v>
      </c>
      <c r="M28" s="156"/>
      <c r="N28" s="346" t="s">
        <v>1674</v>
      </c>
      <c r="O28" s="346" t="s">
        <v>1674</v>
      </c>
      <c r="P28" s="347" t="s">
        <v>1674</v>
      </c>
      <c r="Q28" s="156"/>
      <c r="R28" s="347" t="s">
        <v>1674</v>
      </c>
      <c r="S28" s="156"/>
      <c r="T28" s="347" t="s">
        <v>1674</v>
      </c>
      <c r="U28" s="156"/>
      <c r="V28" s="347" t="s">
        <v>1674</v>
      </c>
      <c r="W28" s="156"/>
      <c r="X28" s="156"/>
      <c r="Y28" s="346" t="s">
        <v>1674</v>
      </c>
      <c r="Z28" s="346" t="s">
        <v>1674</v>
      </c>
      <c r="AA28" s="347" t="s">
        <v>1674</v>
      </c>
      <c r="AB28" s="156"/>
      <c r="AC28" s="156"/>
      <c r="AD28" s="347" t="s">
        <v>1674</v>
      </c>
      <c r="AE28" s="156"/>
      <c r="AF28" s="346" t="s">
        <v>1674</v>
      </c>
      <c r="AG28" s="347" t="s">
        <v>1674</v>
      </c>
      <c r="AH28" s="156"/>
      <c r="AI28" s="347" t="s">
        <v>1674</v>
      </c>
      <c r="AJ28" s="156"/>
      <c r="AK28" s="156"/>
    </row>
    <row r="29" spans="4:37" hidden="1" x14ac:dyDescent="0.25">
      <c r="D29" s="329" t="s">
        <v>1674</v>
      </c>
      <c r="E29" s="330" t="s">
        <v>1674</v>
      </c>
      <c r="F29" s="156"/>
      <c r="G29" s="156"/>
      <c r="H29" s="329" t="s">
        <v>1674</v>
      </c>
      <c r="I29" s="330" t="s">
        <v>1674</v>
      </c>
      <c r="J29" s="156"/>
      <c r="K29" s="156"/>
      <c r="L29" s="330" t="s">
        <v>1674</v>
      </c>
      <c r="M29" s="156"/>
      <c r="N29" s="329" t="s">
        <v>1674</v>
      </c>
      <c r="O29" s="329" t="s">
        <v>1674</v>
      </c>
      <c r="P29" s="330" t="s">
        <v>1674</v>
      </c>
      <c r="Q29" s="156"/>
      <c r="R29" s="330" t="s">
        <v>1674</v>
      </c>
      <c r="S29" s="156"/>
      <c r="T29" s="330" t="s">
        <v>1674</v>
      </c>
      <c r="U29" s="156"/>
      <c r="V29" s="330" t="s">
        <v>1674</v>
      </c>
      <c r="W29" s="156"/>
      <c r="X29" s="156"/>
      <c r="Y29" s="329" t="s">
        <v>1674</v>
      </c>
      <c r="Z29" s="329" t="s">
        <v>1674</v>
      </c>
      <c r="AA29" s="330" t="s">
        <v>1674</v>
      </c>
      <c r="AB29" s="156"/>
      <c r="AC29" s="156"/>
      <c r="AD29" s="331" t="s">
        <v>1674</v>
      </c>
      <c r="AE29" s="156"/>
      <c r="AF29" s="332" t="s">
        <v>1674</v>
      </c>
      <c r="AG29" s="331" t="s">
        <v>1674</v>
      </c>
      <c r="AH29" s="156"/>
      <c r="AI29" s="331" t="s">
        <v>1674</v>
      </c>
      <c r="AJ29" s="156"/>
      <c r="AK29" s="156"/>
    </row>
    <row r="30" spans="4:37" ht="24.95" customHeight="1" x14ac:dyDescent="0.25">
      <c r="D30" s="218" t="s">
        <v>1946</v>
      </c>
      <c r="E30" s="333" t="s">
        <v>2044</v>
      </c>
      <c r="F30" s="279"/>
      <c r="G30" s="279"/>
      <c r="H30" s="334" t="s">
        <v>1674</v>
      </c>
      <c r="I30" s="335" t="s">
        <v>2045</v>
      </c>
      <c r="J30" s="279"/>
      <c r="K30" s="279"/>
      <c r="L30" s="279"/>
      <c r="M30" s="279"/>
      <c r="N30" s="336" t="s">
        <v>1674</v>
      </c>
      <c r="O30" s="335" t="s">
        <v>2046</v>
      </c>
      <c r="P30" s="279"/>
      <c r="Q30" s="279"/>
      <c r="R30" s="337" t="s">
        <v>1674</v>
      </c>
      <c r="S30" s="156"/>
      <c r="T30" s="335" t="s">
        <v>2047</v>
      </c>
      <c r="U30" s="279"/>
      <c r="V30" s="279"/>
      <c r="W30" s="279"/>
      <c r="X30" s="279"/>
      <c r="Y30" s="336" t="s">
        <v>1674</v>
      </c>
      <c r="Z30" s="335" t="s">
        <v>2048</v>
      </c>
      <c r="AA30" s="279"/>
      <c r="AB30" s="279"/>
      <c r="AC30" s="279"/>
      <c r="AD30" s="338" t="s">
        <v>1674</v>
      </c>
      <c r="AE30" s="156"/>
      <c r="AF30" s="339" t="s">
        <v>89</v>
      </c>
      <c r="AG30" s="279"/>
      <c r="AH30" s="279"/>
      <c r="AI30" s="338" t="s">
        <v>1674</v>
      </c>
      <c r="AJ30" s="156"/>
      <c r="AK30" s="156"/>
    </row>
    <row r="31" spans="4:37" x14ac:dyDescent="0.25">
      <c r="D31" s="340" t="s">
        <v>1616</v>
      </c>
      <c r="E31" s="246" t="s">
        <v>1674</v>
      </c>
      <c r="F31" s="156"/>
      <c r="G31" s="156"/>
      <c r="H31" s="341" t="s">
        <v>1674</v>
      </c>
      <c r="I31" s="246" t="s">
        <v>1674</v>
      </c>
      <c r="J31" s="156"/>
      <c r="K31" s="156"/>
      <c r="L31" s="246" t="s">
        <v>1674</v>
      </c>
      <c r="M31" s="156"/>
      <c r="N31" s="341" t="s">
        <v>1674</v>
      </c>
      <c r="O31" s="341" t="s">
        <v>1674</v>
      </c>
      <c r="P31" s="246" t="s">
        <v>1674</v>
      </c>
      <c r="Q31" s="156"/>
      <c r="R31" s="246" t="s">
        <v>1674</v>
      </c>
      <c r="S31" s="156"/>
      <c r="T31" s="246" t="s">
        <v>1674</v>
      </c>
      <c r="U31" s="156"/>
      <c r="V31" s="246" t="s">
        <v>1674</v>
      </c>
      <c r="W31" s="156"/>
      <c r="X31" s="156"/>
      <c r="Y31" s="341" t="s">
        <v>1674</v>
      </c>
      <c r="Z31" s="341" t="s">
        <v>1674</v>
      </c>
      <c r="AA31" s="246" t="s">
        <v>1674</v>
      </c>
      <c r="AB31" s="156"/>
      <c r="AC31" s="156"/>
      <c r="AD31" s="246" t="s">
        <v>1674</v>
      </c>
      <c r="AE31" s="156"/>
      <c r="AF31" s="341" t="s">
        <v>1674</v>
      </c>
      <c r="AG31" s="246" t="s">
        <v>1674</v>
      </c>
      <c r="AH31" s="156"/>
      <c r="AI31" s="246" t="s">
        <v>1674</v>
      </c>
      <c r="AJ31" s="156"/>
      <c r="AK31" s="156"/>
    </row>
    <row r="32" spans="4:37" ht="9.9499999999999993" customHeight="1" x14ac:dyDescent="0.25">
      <c r="D32" s="188" t="s">
        <v>1674</v>
      </c>
      <c r="E32" s="187" t="s">
        <v>2049</v>
      </c>
      <c r="F32" s="156"/>
      <c r="G32" s="156"/>
      <c r="H32" s="188" t="s">
        <v>1674</v>
      </c>
      <c r="I32" s="246" t="s">
        <v>1695</v>
      </c>
      <c r="J32" s="156"/>
      <c r="K32" s="156"/>
      <c r="L32" s="249">
        <v>548888177.35000002</v>
      </c>
      <c r="M32" s="156"/>
      <c r="N32" s="341" t="s">
        <v>1674</v>
      </c>
      <c r="O32" s="341" t="s">
        <v>1695</v>
      </c>
      <c r="P32" s="249">
        <v>372010.8</v>
      </c>
      <c r="Q32" s="156"/>
      <c r="R32" s="246" t="s">
        <v>1674</v>
      </c>
      <c r="S32" s="156"/>
      <c r="T32" s="246" t="s">
        <v>1695</v>
      </c>
      <c r="U32" s="156"/>
      <c r="V32" s="249">
        <v>225738.15</v>
      </c>
      <c r="W32" s="156"/>
      <c r="X32" s="156"/>
      <c r="Y32" s="341" t="s">
        <v>1674</v>
      </c>
      <c r="Z32" s="341" t="s">
        <v>1695</v>
      </c>
      <c r="AA32" s="249">
        <v>1654626.08</v>
      </c>
      <c r="AB32" s="156"/>
      <c r="AC32" s="156"/>
      <c r="AD32" s="246" t="s">
        <v>1674</v>
      </c>
      <c r="AE32" s="156"/>
      <c r="AF32" s="341" t="s">
        <v>1695</v>
      </c>
      <c r="AG32" s="249">
        <v>551140552.38</v>
      </c>
      <c r="AH32" s="156"/>
      <c r="AI32" s="246" t="s">
        <v>1674</v>
      </c>
      <c r="AJ32" s="156"/>
      <c r="AK32" s="156"/>
    </row>
    <row r="33" spans="4:37" ht="9.9499999999999993" customHeight="1" x14ac:dyDescent="0.25">
      <c r="D33" s="188" t="s">
        <v>1674</v>
      </c>
      <c r="E33" s="187" t="s">
        <v>2050</v>
      </c>
      <c r="F33" s="156"/>
      <c r="G33" s="156"/>
      <c r="H33" s="188" t="s">
        <v>1674</v>
      </c>
      <c r="I33" s="246" t="s">
        <v>1695</v>
      </c>
      <c r="J33" s="156"/>
      <c r="K33" s="156"/>
      <c r="L33" s="249">
        <v>499388377.12</v>
      </c>
      <c r="M33" s="156"/>
      <c r="N33" s="341" t="s">
        <v>1674</v>
      </c>
      <c r="O33" s="341" t="s">
        <v>1695</v>
      </c>
      <c r="P33" s="249">
        <v>175713.17</v>
      </c>
      <c r="Q33" s="156"/>
      <c r="R33" s="246" t="s">
        <v>1674</v>
      </c>
      <c r="S33" s="156"/>
      <c r="T33" s="246" t="s">
        <v>1695</v>
      </c>
      <c r="U33" s="156"/>
      <c r="V33" s="249">
        <v>0</v>
      </c>
      <c r="W33" s="156"/>
      <c r="X33" s="156"/>
      <c r="Y33" s="341" t="s">
        <v>1674</v>
      </c>
      <c r="Z33" s="341" t="s">
        <v>1695</v>
      </c>
      <c r="AA33" s="249">
        <v>4601551.8099999996</v>
      </c>
      <c r="AB33" s="156"/>
      <c r="AC33" s="156"/>
      <c r="AD33" s="246" t="s">
        <v>1674</v>
      </c>
      <c r="AE33" s="156"/>
      <c r="AF33" s="341" t="s">
        <v>1695</v>
      </c>
      <c r="AG33" s="249">
        <v>504165642.10000002</v>
      </c>
      <c r="AH33" s="156"/>
      <c r="AI33" s="246" t="s">
        <v>1674</v>
      </c>
      <c r="AJ33" s="156"/>
      <c r="AK33" s="156"/>
    </row>
    <row r="34" spans="4:37" ht="9.9499999999999993" customHeight="1" x14ac:dyDescent="0.25">
      <c r="D34" s="188" t="s">
        <v>1674</v>
      </c>
      <c r="E34" s="187" t="s">
        <v>2051</v>
      </c>
      <c r="F34" s="156"/>
      <c r="G34" s="156"/>
      <c r="H34" s="188" t="s">
        <v>1674</v>
      </c>
      <c r="I34" s="246" t="s">
        <v>1695</v>
      </c>
      <c r="J34" s="156"/>
      <c r="K34" s="156"/>
      <c r="L34" s="249">
        <v>463912151.95999998</v>
      </c>
      <c r="M34" s="156"/>
      <c r="N34" s="341" t="s">
        <v>1674</v>
      </c>
      <c r="O34" s="341" t="s">
        <v>1695</v>
      </c>
      <c r="P34" s="249">
        <v>169076.23</v>
      </c>
      <c r="Q34" s="156"/>
      <c r="R34" s="246" t="s">
        <v>1674</v>
      </c>
      <c r="S34" s="156"/>
      <c r="T34" s="246" t="s">
        <v>1695</v>
      </c>
      <c r="U34" s="156"/>
      <c r="V34" s="249">
        <v>608527.47</v>
      </c>
      <c r="W34" s="156"/>
      <c r="X34" s="156"/>
      <c r="Y34" s="341" t="s">
        <v>1674</v>
      </c>
      <c r="Z34" s="341" t="s">
        <v>1695</v>
      </c>
      <c r="AA34" s="249">
        <v>398962.27</v>
      </c>
      <c r="AB34" s="156"/>
      <c r="AC34" s="156"/>
      <c r="AD34" s="246" t="s">
        <v>1674</v>
      </c>
      <c r="AE34" s="156"/>
      <c r="AF34" s="341" t="s">
        <v>1695</v>
      </c>
      <c r="AG34" s="249">
        <v>465088717.93000001</v>
      </c>
      <c r="AH34" s="156"/>
      <c r="AI34" s="246" t="s">
        <v>1674</v>
      </c>
      <c r="AJ34" s="156"/>
      <c r="AK34" s="156"/>
    </row>
    <row r="35" spans="4:37" ht="9.9499999999999993" customHeight="1" x14ac:dyDescent="0.25">
      <c r="D35" s="188" t="s">
        <v>1674</v>
      </c>
      <c r="E35" s="187" t="s">
        <v>2052</v>
      </c>
      <c r="F35" s="156"/>
      <c r="G35" s="156"/>
      <c r="H35" s="188" t="s">
        <v>1674</v>
      </c>
      <c r="I35" s="246" t="s">
        <v>1695</v>
      </c>
      <c r="J35" s="156"/>
      <c r="K35" s="156"/>
      <c r="L35" s="249">
        <v>471435440.70999998</v>
      </c>
      <c r="M35" s="156"/>
      <c r="N35" s="341" t="s">
        <v>1674</v>
      </c>
      <c r="O35" s="341" t="s">
        <v>1695</v>
      </c>
      <c r="P35" s="249">
        <v>0</v>
      </c>
      <c r="Q35" s="156"/>
      <c r="R35" s="246" t="s">
        <v>1674</v>
      </c>
      <c r="S35" s="156"/>
      <c r="T35" s="246" t="s">
        <v>1695</v>
      </c>
      <c r="U35" s="156"/>
      <c r="V35" s="249">
        <v>0</v>
      </c>
      <c r="W35" s="156"/>
      <c r="X35" s="156"/>
      <c r="Y35" s="341" t="s">
        <v>1674</v>
      </c>
      <c r="Z35" s="341" t="s">
        <v>1695</v>
      </c>
      <c r="AA35" s="249">
        <v>1079829.74</v>
      </c>
      <c r="AB35" s="156"/>
      <c r="AC35" s="156"/>
      <c r="AD35" s="246" t="s">
        <v>1674</v>
      </c>
      <c r="AE35" s="156"/>
      <c r="AF35" s="341" t="s">
        <v>1695</v>
      </c>
      <c r="AG35" s="249">
        <v>472515270.44999999</v>
      </c>
      <c r="AH35" s="156"/>
      <c r="AI35" s="246" t="s">
        <v>1674</v>
      </c>
      <c r="AJ35" s="156"/>
      <c r="AK35" s="156"/>
    </row>
    <row r="36" spans="4:37" ht="9.9499999999999993" customHeight="1" x14ac:dyDescent="0.25">
      <c r="D36" s="188" t="s">
        <v>1674</v>
      </c>
      <c r="E36" s="187" t="s">
        <v>2053</v>
      </c>
      <c r="F36" s="156"/>
      <c r="G36" s="156"/>
      <c r="H36" s="188" t="s">
        <v>1674</v>
      </c>
      <c r="I36" s="246" t="s">
        <v>1695</v>
      </c>
      <c r="J36" s="156"/>
      <c r="K36" s="156"/>
      <c r="L36" s="249">
        <v>527723513.36000001</v>
      </c>
      <c r="M36" s="156"/>
      <c r="N36" s="341" t="s">
        <v>1674</v>
      </c>
      <c r="O36" s="341" t="s">
        <v>1695</v>
      </c>
      <c r="P36" s="249">
        <v>114376.8</v>
      </c>
      <c r="Q36" s="156"/>
      <c r="R36" s="246" t="s">
        <v>1674</v>
      </c>
      <c r="S36" s="156"/>
      <c r="T36" s="246" t="s">
        <v>1695</v>
      </c>
      <c r="U36" s="156"/>
      <c r="V36" s="249">
        <v>0</v>
      </c>
      <c r="W36" s="156"/>
      <c r="X36" s="156"/>
      <c r="Y36" s="341" t="s">
        <v>1674</v>
      </c>
      <c r="Z36" s="341" t="s">
        <v>1695</v>
      </c>
      <c r="AA36" s="249">
        <v>4155959.03</v>
      </c>
      <c r="AB36" s="156"/>
      <c r="AC36" s="156"/>
      <c r="AD36" s="246" t="s">
        <v>1674</v>
      </c>
      <c r="AE36" s="156"/>
      <c r="AF36" s="341" t="s">
        <v>1695</v>
      </c>
      <c r="AG36" s="249">
        <v>531993849.19</v>
      </c>
      <c r="AH36" s="156"/>
      <c r="AI36" s="246" t="s">
        <v>1674</v>
      </c>
      <c r="AJ36" s="156"/>
      <c r="AK36" s="156"/>
    </row>
    <row r="37" spans="4:37" ht="9.9499999999999993" customHeight="1" x14ac:dyDescent="0.25">
      <c r="D37" s="188" t="s">
        <v>1674</v>
      </c>
      <c r="E37" s="187" t="s">
        <v>2054</v>
      </c>
      <c r="F37" s="156"/>
      <c r="G37" s="156"/>
      <c r="H37" s="188" t="s">
        <v>1674</v>
      </c>
      <c r="I37" s="246" t="s">
        <v>1695</v>
      </c>
      <c r="J37" s="156"/>
      <c r="K37" s="156"/>
      <c r="L37" s="249">
        <v>626052840.15999997</v>
      </c>
      <c r="M37" s="156"/>
      <c r="N37" s="341" t="s">
        <v>1674</v>
      </c>
      <c r="O37" s="341" t="s">
        <v>1695</v>
      </c>
      <c r="P37" s="249">
        <v>0</v>
      </c>
      <c r="Q37" s="156"/>
      <c r="R37" s="246" t="s">
        <v>1674</v>
      </c>
      <c r="S37" s="156"/>
      <c r="T37" s="246" t="s">
        <v>1695</v>
      </c>
      <c r="U37" s="156"/>
      <c r="V37" s="249">
        <v>0</v>
      </c>
      <c r="W37" s="156"/>
      <c r="X37" s="156"/>
      <c r="Y37" s="341" t="s">
        <v>1674</v>
      </c>
      <c r="Z37" s="341" t="s">
        <v>1695</v>
      </c>
      <c r="AA37" s="249">
        <v>520558.37</v>
      </c>
      <c r="AB37" s="156"/>
      <c r="AC37" s="156"/>
      <c r="AD37" s="246" t="s">
        <v>1674</v>
      </c>
      <c r="AE37" s="156"/>
      <c r="AF37" s="341" t="s">
        <v>1695</v>
      </c>
      <c r="AG37" s="249">
        <v>626573398.52999997</v>
      </c>
      <c r="AH37" s="156"/>
      <c r="AI37" s="246" t="s">
        <v>1674</v>
      </c>
      <c r="AJ37" s="156"/>
      <c r="AK37" s="156"/>
    </row>
    <row r="38" spans="4:37" ht="9.9499999999999993" customHeight="1" x14ac:dyDescent="0.25">
      <c r="D38" s="188" t="s">
        <v>1674</v>
      </c>
      <c r="E38" s="187" t="s">
        <v>2055</v>
      </c>
      <c r="F38" s="156"/>
      <c r="G38" s="156"/>
      <c r="H38" s="188" t="s">
        <v>1674</v>
      </c>
      <c r="I38" s="246" t="s">
        <v>1695</v>
      </c>
      <c r="J38" s="156"/>
      <c r="K38" s="156"/>
      <c r="L38" s="249">
        <v>710153971.76999998</v>
      </c>
      <c r="M38" s="156"/>
      <c r="N38" s="341" t="s">
        <v>1674</v>
      </c>
      <c r="O38" s="341" t="s">
        <v>1695</v>
      </c>
      <c r="P38" s="249">
        <v>2708416.92</v>
      </c>
      <c r="Q38" s="156"/>
      <c r="R38" s="246" t="s">
        <v>1674</v>
      </c>
      <c r="S38" s="156"/>
      <c r="T38" s="246" t="s">
        <v>1695</v>
      </c>
      <c r="U38" s="156"/>
      <c r="V38" s="249">
        <v>0</v>
      </c>
      <c r="W38" s="156"/>
      <c r="X38" s="156"/>
      <c r="Y38" s="341" t="s">
        <v>1674</v>
      </c>
      <c r="Z38" s="341" t="s">
        <v>1695</v>
      </c>
      <c r="AA38" s="249">
        <v>511620.62</v>
      </c>
      <c r="AB38" s="156"/>
      <c r="AC38" s="156"/>
      <c r="AD38" s="246" t="s">
        <v>1674</v>
      </c>
      <c r="AE38" s="156"/>
      <c r="AF38" s="341" t="s">
        <v>1695</v>
      </c>
      <c r="AG38" s="249">
        <v>713374009.30999994</v>
      </c>
      <c r="AH38" s="156"/>
      <c r="AI38" s="246" t="s">
        <v>1674</v>
      </c>
      <c r="AJ38" s="156"/>
      <c r="AK38" s="156"/>
    </row>
    <row r="39" spans="4:37" ht="9.9499999999999993" customHeight="1" x14ac:dyDescent="0.25">
      <c r="D39" s="188" t="s">
        <v>1674</v>
      </c>
      <c r="E39" s="187" t="s">
        <v>2056</v>
      </c>
      <c r="F39" s="156"/>
      <c r="G39" s="156"/>
      <c r="H39" s="188" t="s">
        <v>1674</v>
      </c>
      <c r="I39" s="246" t="s">
        <v>1695</v>
      </c>
      <c r="J39" s="156"/>
      <c r="K39" s="156"/>
      <c r="L39" s="249">
        <v>765617029.00999999</v>
      </c>
      <c r="M39" s="156"/>
      <c r="N39" s="341" t="s">
        <v>1674</v>
      </c>
      <c r="O39" s="341" t="s">
        <v>1695</v>
      </c>
      <c r="P39" s="249">
        <v>240541.39</v>
      </c>
      <c r="Q39" s="156"/>
      <c r="R39" s="246" t="s">
        <v>1674</v>
      </c>
      <c r="S39" s="156"/>
      <c r="T39" s="246" t="s">
        <v>1695</v>
      </c>
      <c r="U39" s="156"/>
      <c r="V39" s="249">
        <v>0</v>
      </c>
      <c r="W39" s="156"/>
      <c r="X39" s="156"/>
      <c r="Y39" s="341" t="s">
        <v>1674</v>
      </c>
      <c r="Z39" s="341" t="s">
        <v>1695</v>
      </c>
      <c r="AA39" s="249">
        <v>0</v>
      </c>
      <c r="AB39" s="156"/>
      <c r="AC39" s="156"/>
      <c r="AD39" s="246" t="s">
        <v>1674</v>
      </c>
      <c r="AE39" s="156"/>
      <c r="AF39" s="341" t="s">
        <v>1695</v>
      </c>
      <c r="AG39" s="249">
        <v>765857570.39999998</v>
      </c>
      <c r="AH39" s="156"/>
      <c r="AI39" s="246" t="s">
        <v>1674</v>
      </c>
      <c r="AJ39" s="156"/>
      <c r="AK39" s="156"/>
    </row>
    <row r="40" spans="4:37" ht="9.9499999999999993" customHeight="1" x14ac:dyDescent="0.25">
      <c r="D40" s="188" t="s">
        <v>1674</v>
      </c>
      <c r="E40" s="187" t="s">
        <v>2057</v>
      </c>
      <c r="F40" s="156"/>
      <c r="G40" s="156"/>
      <c r="H40" s="188" t="s">
        <v>1674</v>
      </c>
      <c r="I40" s="246" t="s">
        <v>1695</v>
      </c>
      <c r="J40" s="156"/>
      <c r="K40" s="156"/>
      <c r="L40" s="249">
        <v>754718495.16999996</v>
      </c>
      <c r="M40" s="156"/>
      <c r="N40" s="341" t="s">
        <v>1674</v>
      </c>
      <c r="O40" s="341" t="s">
        <v>1695</v>
      </c>
      <c r="P40" s="249">
        <v>0</v>
      </c>
      <c r="Q40" s="156"/>
      <c r="R40" s="246" t="s">
        <v>1674</v>
      </c>
      <c r="S40" s="156"/>
      <c r="T40" s="246" t="s">
        <v>1695</v>
      </c>
      <c r="U40" s="156"/>
      <c r="V40" s="249">
        <v>0</v>
      </c>
      <c r="W40" s="156"/>
      <c r="X40" s="156"/>
      <c r="Y40" s="341" t="s">
        <v>1674</v>
      </c>
      <c r="Z40" s="341" t="s">
        <v>1695</v>
      </c>
      <c r="AA40" s="249">
        <v>1227039.26</v>
      </c>
      <c r="AB40" s="156"/>
      <c r="AC40" s="156"/>
      <c r="AD40" s="246" t="s">
        <v>1674</v>
      </c>
      <c r="AE40" s="156"/>
      <c r="AF40" s="341" t="s">
        <v>1695</v>
      </c>
      <c r="AG40" s="249">
        <v>755945534.42999995</v>
      </c>
      <c r="AH40" s="156"/>
      <c r="AI40" s="246" t="s">
        <v>1674</v>
      </c>
      <c r="AJ40" s="156"/>
      <c r="AK40" s="156"/>
    </row>
    <row r="41" spans="4:37" ht="9.9499999999999993" customHeight="1" x14ac:dyDescent="0.25">
      <c r="D41" s="188" t="s">
        <v>1674</v>
      </c>
      <c r="E41" s="187" t="s">
        <v>2058</v>
      </c>
      <c r="F41" s="156"/>
      <c r="G41" s="156"/>
      <c r="H41" s="188" t="s">
        <v>1674</v>
      </c>
      <c r="I41" s="246" t="s">
        <v>1695</v>
      </c>
      <c r="J41" s="156"/>
      <c r="K41" s="156"/>
      <c r="L41" s="249">
        <v>629361271.55999994</v>
      </c>
      <c r="M41" s="156"/>
      <c r="N41" s="341" t="s">
        <v>1674</v>
      </c>
      <c r="O41" s="341" t="s">
        <v>1695</v>
      </c>
      <c r="P41" s="249">
        <v>0</v>
      </c>
      <c r="Q41" s="156"/>
      <c r="R41" s="246" t="s">
        <v>1674</v>
      </c>
      <c r="S41" s="156"/>
      <c r="T41" s="246" t="s">
        <v>1695</v>
      </c>
      <c r="U41" s="156"/>
      <c r="V41" s="249">
        <v>0</v>
      </c>
      <c r="W41" s="156"/>
      <c r="X41" s="156"/>
      <c r="Y41" s="341" t="s">
        <v>1674</v>
      </c>
      <c r="Z41" s="341" t="s">
        <v>1695</v>
      </c>
      <c r="AA41" s="249">
        <v>2720295.7</v>
      </c>
      <c r="AB41" s="156"/>
      <c r="AC41" s="156"/>
      <c r="AD41" s="246" t="s">
        <v>1674</v>
      </c>
      <c r="AE41" s="156"/>
      <c r="AF41" s="341" t="s">
        <v>1695</v>
      </c>
      <c r="AG41" s="249">
        <v>632081567.25999999</v>
      </c>
      <c r="AH41" s="156"/>
      <c r="AI41" s="246" t="s">
        <v>1674</v>
      </c>
      <c r="AJ41" s="156"/>
      <c r="AK41" s="156"/>
    </row>
    <row r="42" spans="4:37" ht="9.9499999999999993" customHeight="1" x14ac:dyDescent="0.25">
      <c r="D42" s="188" t="s">
        <v>1674</v>
      </c>
      <c r="E42" s="187" t="s">
        <v>2059</v>
      </c>
      <c r="F42" s="156"/>
      <c r="G42" s="156"/>
      <c r="H42" s="188" t="s">
        <v>1674</v>
      </c>
      <c r="I42" s="246" t="s">
        <v>1695</v>
      </c>
      <c r="J42" s="156"/>
      <c r="K42" s="156"/>
      <c r="L42" s="249">
        <v>621356940.55999994</v>
      </c>
      <c r="M42" s="156"/>
      <c r="N42" s="341" t="s">
        <v>1674</v>
      </c>
      <c r="O42" s="341" t="s">
        <v>1695</v>
      </c>
      <c r="P42" s="249">
        <v>265359.12</v>
      </c>
      <c r="Q42" s="156"/>
      <c r="R42" s="246" t="s">
        <v>1674</v>
      </c>
      <c r="S42" s="156"/>
      <c r="T42" s="246" t="s">
        <v>1695</v>
      </c>
      <c r="U42" s="156"/>
      <c r="V42" s="249">
        <v>0</v>
      </c>
      <c r="W42" s="156"/>
      <c r="X42" s="156"/>
      <c r="Y42" s="341" t="s">
        <v>1674</v>
      </c>
      <c r="Z42" s="341" t="s">
        <v>1695</v>
      </c>
      <c r="AA42" s="249">
        <v>1464357.07</v>
      </c>
      <c r="AB42" s="156"/>
      <c r="AC42" s="156"/>
      <c r="AD42" s="246" t="s">
        <v>1674</v>
      </c>
      <c r="AE42" s="156"/>
      <c r="AF42" s="341" t="s">
        <v>1695</v>
      </c>
      <c r="AG42" s="249">
        <v>623086656.75</v>
      </c>
      <c r="AH42" s="156"/>
      <c r="AI42" s="246" t="s">
        <v>1674</v>
      </c>
      <c r="AJ42" s="156"/>
      <c r="AK42" s="156"/>
    </row>
    <row r="43" spans="4:37" ht="9.9499999999999993" customHeight="1" x14ac:dyDescent="0.25">
      <c r="D43" s="188" t="s">
        <v>1674</v>
      </c>
      <c r="E43" s="187" t="s">
        <v>2060</v>
      </c>
      <c r="F43" s="156"/>
      <c r="G43" s="156"/>
      <c r="H43" s="188" t="s">
        <v>1674</v>
      </c>
      <c r="I43" s="246" t="s">
        <v>1695</v>
      </c>
      <c r="J43" s="156"/>
      <c r="K43" s="156"/>
      <c r="L43" s="249">
        <v>661586595.37</v>
      </c>
      <c r="M43" s="156"/>
      <c r="N43" s="341" t="s">
        <v>1674</v>
      </c>
      <c r="O43" s="341" t="s">
        <v>1695</v>
      </c>
      <c r="P43" s="249">
        <v>3179238.21</v>
      </c>
      <c r="Q43" s="156"/>
      <c r="R43" s="246" t="s">
        <v>1674</v>
      </c>
      <c r="S43" s="156"/>
      <c r="T43" s="246" t="s">
        <v>1695</v>
      </c>
      <c r="U43" s="156"/>
      <c r="V43" s="249">
        <v>0</v>
      </c>
      <c r="W43" s="156"/>
      <c r="X43" s="156"/>
      <c r="Y43" s="341" t="s">
        <v>1674</v>
      </c>
      <c r="Z43" s="341" t="s">
        <v>1695</v>
      </c>
      <c r="AA43" s="249">
        <v>1522044.52</v>
      </c>
      <c r="AB43" s="156"/>
      <c r="AC43" s="156"/>
      <c r="AD43" s="246" t="s">
        <v>1674</v>
      </c>
      <c r="AE43" s="156"/>
      <c r="AF43" s="341" t="s">
        <v>1695</v>
      </c>
      <c r="AG43" s="249">
        <v>666287878.10000002</v>
      </c>
      <c r="AH43" s="156"/>
      <c r="AI43" s="246" t="s">
        <v>1674</v>
      </c>
      <c r="AJ43" s="156"/>
      <c r="AK43" s="156"/>
    </row>
    <row r="44" spans="4:37" ht="9.9499999999999993" customHeight="1" x14ac:dyDescent="0.25">
      <c r="D44" s="188" t="s">
        <v>1674</v>
      </c>
      <c r="E44" s="187" t="s">
        <v>2061</v>
      </c>
      <c r="F44" s="156"/>
      <c r="G44" s="156"/>
      <c r="H44" s="188" t="s">
        <v>1674</v>
      </c>
      <c r="I44" s="246" t="s">
        <v>1695</v>
      </c>
      <c r="J44" s="156"/>
      <c r="K44" s="156"/>
      <c r="L44" s="249">
        <v>586578809.25</v>
      </c>
      <c r="M44" s="156"/>
      <c r="N44" s="341" t="s">
        <v>1674</v>
      </c>
      <c r="O44" s="341" t="s">
        <v>1695</v>
      </c>
      <c r="P44" s="249">
        <v>4307017.78</v>
      </c>
      <c r="Q44" s="156"/>
      <c r="R44" s="246" t="s">
        <v>1674</v>
      </c>
      <c r="S44" s="156"/>
      <c r="T44" s="246" t="s">
        <v>1695</v>
      </c>
      <c r="U44" s="156"/>
      <c r="V44" s="249">
        <v>0</v>
      </c>
      <c r="W44" s="156"/>
      <c r="X44" s="156"/>
      <c r="Y44" s="341" t="s">
        <v>1674</v>
      </c>
      <c r="Z44" s="341" t="s">
        <v>1695</v>
      </c>
      <c r="AA44" s="249">
        <v>2413207.63</v>
      </c>
      <c r="AB44" s="156"/>
      <c r="AC44" s="156"/>
      <c r="AD44" s="246" t="s">
        <v>1674</v>
      </c>
      <c r="AE44" s="156"/>
      <c r="AF44" s="341" t="s">
        <v>1695</v>
      </c>
      <c r="AG44" s="249">
        <v>593299034.65999997</v>
      </c>
      <c r="AH44" s="156"/>
      <c r="AI44" s="246" t="s">
        <v>1674</v>
      </c>
      <c r="AJ44" s="156"/>
      <c r="AK44" s="156"/>
    </row>
    <row r="45" spans="4:37" ht="9.9499999999999993" customHeight="1" x14ac:dyDescent="0.25">
      <c r="D45" s="188" t="s">
        <v>1674</v>
      </c>
      <c r="E45" s="187" t="s">
        <v>2062</v>
      </c>
      <c r="F45" s="156"/>
      <c r="G45" s="156"/>
      <c r="H45" s="188" t="s">
        <v>1674</v>
      </c>
      <c r="I45" s="246" t="s">
        <v>1695</v>
      </c>
      <c r="J45" s="156"/>
      <c r="K45" s="156"/>
      <c r="L45" s="249">
        <v>153593257.91</v>
      </c>
      <c r="M45" s="156"/>
      <c r="N45" s="341" t="s">
        <v>1674</v>
      </c>
      <c r="O45" s="341" t="s">
        <v>1695</v>
      </c>
      <c r="P45" s="249">
        <v>0</v>
      </c>
      <c r="Q45" s="156"/>
      <c r="R45" s="246" t="s">
        <v>1674</v>
      </c>
      <c r="S45" s="156"/>
      <c r="T45" s="246" t="s">
        <v>1695</v>
      </c>
      <c r="U45" s="156"/>
      <c r="V45" s="249">
        <v>0</v>
      </c>
      <c r="W45" s="156"/>
      <c r="X45" s="156"/>
      <c r="Y45" s="341" t="s">
        <v>1674</v>
      </c>
      <c r="Z45" s="341" t="s">
        <v>1695</v>
      </c>
      <c r="AA45" s="249">
        <v>1651921.58</v>
      </c>
      <c r="AB45" s="156"/>
      <c r="AC45" s="156"/>
      <c r="AD45" s="246" t="s">
        <v>1674</v>
      </c>
      <c r="AE45" s="156"/>
      <c r="AF45" s="341" t="s">
        <v>1695</v>
      </c>
      <c r="AG45" s="249">
        <v>155245179.49000001</v>
      </c>
      <c r="AH45" s="156"/>
      <c r="AI45" s="246" t="s">
        <v>1674</v>
      </c>
      <c r="AJ45" s="156"/>
      <c r="AK45" s="156"/>
    </row>
    <row r="46" spans="4:37" ht="15.75" thickBot="1" x14ac:dyDescent="0.3">
      <c r="D46" s="188" t="s">
        <v>1674</v>
      </c>
      <c r="E46" s="266" t="s">
        <v>1674</v>
      </c>
      <c r="F46" s="156"/>
      <c r="G46" s="156"/>
      <c r="H46" s="342" t="s">
        <v>1674</v>
      </c>
      <c r="I46" s="343" t="s">
        <v>1695</v>
      </c>
      <c r="J46" s="186"/>
      <c r="K46" s="186"/>
      <c r="L46" s="344">
        <v>8020366871.2600002</v>
      </c>
      <c r="M46" s="186"/>
      <c r="N46" s="342" t="s">
        <v>1674</v>
      </c>
      <c r="O46" s="345" t="s">
        <v>1695</v>
      </c>
      <c r="P46" s="344">
        <v>11531750.42</v>
      </c>
      <c r="Q46" s="186"/>
      <c r="R46" s="266" t="s">
        <v>1674</v>
      </c>
      <c r="S46" s="156"/>
      <c r="T46" s="343" t="s">
        <v>1695</v>
      </c>
      <c r="U46" s="186"/>
      <c r="V46" s="344">
        <v>834265.62</v>
      </c>
      <c r="W46" s="186"/>
      <c r="X46" s="186"/>
      <c r="Y46" s="342" t="s">
        <v>1674</v>
      </c>
      <c r="Z46" s="345" t="s">
        <v>1695</v>
      </c>
      <c r="AA46" s="344">
        <v>23921973.68</v>
      </c>
      <c r="AB46" s="186"/>
      <c r="AC46" s="186"/>
      <c r="AD46" s="266" t="s">
        <v>1674</v>
      </c>
      <c r="AE46" s="156"/>
      <c r="AF46" s="345" t="s">
        <v>1695</v>
      </c>
      <c r="AG46" s="344">
        <v>8056654860.9799995</v>
      </c>
      <c r="AH46" s="186"/>
      <c r="AI46" s="266" t="s">
        <v>1674</v>
      </c>
      <c r="AJ46" s="156"/>
      <c r="AK46" s="156"/>
    </row>
    <row r="47" spans="4:37" ht="15.75" thickTop="1" x14ac:dyDescent="0.25">
      <c r="D47" s="346" t="s">
        <v>1674</v>
      </c>
      <c r="E47" s="347" t="s">
        <v>1674</v>
      </c>
      <c r="F47" s="156"/>
      <c r="G47" s="156"/>
      <c r="H47" s="346" t="s">
        <v>1674</v>
      </c>
      <c r="I47" s="347" t="s">
        <v>1674</v>
      </c>
      <c r="J47" s="156"/>
      <c r="K47" s="156"/>
      <c r="L47" s="347" t="s">
        <v>1674</v>
      </c>
      <c r="M47" s="156"/>
      <c r="N47" s="346" t="s">
        <v>1674</v>
      </c>
      <c r="O47" s="346" t="s">
        <v>1674</v>
      </c>
      <c r="P47" s="347" t="s">
        <v>1674</v>
      </c>
      <c r="Q47" s="156"/>
      <c r="R47" s="347" t="s">
        <v>1674</v>
      </c>
      <c r="S47" s="156"/>
      <c r="T47" s="347" t="s">
        <v>1674</v>
      </c>
      <c r="U47" s="156"/>
      <c r="V47" s="347" t="s">
        <v>1674</v>
      </c>
      <c r="W47" s="156"/>
      <c r="X47" s="156"/>
      <c r="Y47" s="346" t="s">
        <v>1674</v>
      </c>
      <c r="Z47" s="346" t="s">
        <v>1674</v>
      </c>
      <c r="AA47" s="347" t="s">
        <v>1674</v>
      </c>
      <c r="AB47" s="156"/>
      <c r="AC47" s="156"/>
      <c r="AD47" s="347" t="s">
        <v>1674</v>
      </c>
      <c r="AE47" s="156"/>
      <c r="AF47" s="346" t="s">
        <v>1674</v>
      </c>
      <c r="AG47" s="347" t="s">
        <v>1674</v>
      </c>
      <c r="AH47" s="156"/>
      <c r="AI47" s="347" t="s">
        <v>1674</v>
      </c>
      <c r="AJ47" s="156"/>
      <c r="AK47" s="156"/>
    </row>
    <row r="48" spans="4:37" hidden="1" x14ac:dyDescent="0.25">
      <c r="D48" s="329" t="s">
        <v>1674</v>
      </c>
      <c r="E48" s="330" t="s">
        <v>1674</v>
      </c>
      <c r="F48" s="156"/>
      <c r="G48" s="156"/>
      <c r="H48" s="329" t="s">
        <v>1674</v>
      </c>
      <c r="I48" s="330" t="s">
        <v>1674</v>
      </c>
      <c r="J48" s="156"/>
      <c r="K48" s="156"/>
      <c r="L48" s="330" t="s">
        <v>1674</v>
      </c>
      <c r="M48" s="156"/>
      <c r="N48" s="329" t="s">
        <v>1674</v>
      </c>
      <c r="O48" s="329" t="s">
        <v>1674</v>
      </c>
      <c r="P48" s="330" t="s">
        <v>1674</v>
      </c>
      <c r="Q48" s="156"/>
      <c r="R48" s="330" t="s">
        <v>1674</v>
      </c>
      <c r="S48" s="156"/>
      <c r="T48" s="330" t="s">
        <v>1674</v>
      </c>
      <c r="U48" s="156"/>
      <c r="V48" s="330" t="s">
        <v>1674</v>
      </c>
      <c r="W48" s="156"/>
      <c r="X48" s="156"/>
      <c r="Y48" s="329" t="s">
        <v>1674</v>
      </c>
      <c r="Z48" s="329" t="s">
        <v>1674</v>
      </c>
      <c r="AA48" s="330" t="s">
        <v>1674</v>
      </c>
      <c r="AB48" s="156"/>
      <c r="AC48" s="156"/>
      <c r="AD48" s="331" t="s">
        <v>1674</v>
      </c>
      <c r="AE48" s="156"/>
      <c r="AF48" s="332" t="s">
        <v>1674</v>
      </c>
      <c r="AG48" s="331" t="s">
        <v>1674</v>
      </c>
      <c r="AH48" s="156"/>
      <c r="AI48" s="331" t="s">
        <v>1674</v>
      </c>
      <c r="AJ48" s="156"/>
      <c r="AK48" s="156"/>
    </row>
    <row r="49" spans="4:37" ht="24.95" customHeight="1" x14ac:dyDescent="0.25">
      <c r="D49" s="218" t="s">
        <v>1946</v>
      </c>
      <c r="E49" s="333" t="s">
        <v>2044</v>
      </c>
      <c r="F49" s="279"/>
      <c r="G49" s="279"/>
      <c r="H49" s="334" t="s">
        <v>1674</v>
      </c>
      <c r="I49" s="335" t="s">
        <v>2045</v>
      </c>
      <c r="J49" s="279"/>
      <c r="K49" s="279"/>
      <c r="L49" s="279"/>
      <c r="M49" s="279"/>
      <c r="N49" s="336" t="s">
        <v>1674</v>
      </c>
      <c r="O49" s="335" t="s">
        <v>2046</v>
      </c>
      <c r="P49" s="279"/>
      <c r="Q49" s="279"/>
      <c r="R49" s="337" t="s">
        <v>1674</v>
      </c>
      <c r="S49" s="156"/>
      <c r="T49" s="335" t="s">
        <v>2047</v>
      </c>
      <c r="U49" s="279"/>
      <c r="V49" s="279"/>
      <c r="W49" s="279"/>
      <c r="X49" s="279"/>
      <c r="Y49" s="336" t="s">
        <v>1674</v>
      </c>
      <c r="Z49" s="335" t="s">
        <v>2048</v>
      </c>
      <c r="AA49" s="279"/>
      <c r="AB49" s="279"/>
      <c r="AC49" s="279"/>
      <c r="AD49" s="338" t="s">
        <v>1674</v>
      </c>
      <c r="AE49" s="156"/>
      <c r="AF49" s="339" t="s">
        <v>89</v>
      </c>
      <c r="AG49" s="279"/>
      <c r="AH49" s="279"/>
      <c r="AI49" s="338" t="s">
        <v>1674</v>
      </c>
      <c r="AJ49" s="156"/>
      <c r="AK49" s="156"/>
    </row>
    <row r="50" spans="4:37" x14ac:dyDescent="0.25">
      <c r="D50" s="340" t="s">
        <v>1617</v>
      </c>
      <c r="E50" s="246" t="s">
        <v>1674</v>
      </c>
      <c r="F50" s="156"/>
      <c r="G50" s="156"/>
      <c r="H50" s="341" t="s">
        <v>1674</v>
      </c>
      <c r="I50" s="246" t="s">
        <v>1674</v>
      </c>
      <c r="J50" s="156"/>
      <c r="K50" s="156"/>
      <c r="L50" s="246" t="s">
        <v>1674</v>
      </c>
      <c r="M50" s="156"/>
      <c r="N50" s="341" t="s">
        <v>1674</v>
      </c>
      <c r="O50" s="341" t="s">
        <v>1674</v>
      </c>
      <c r="P50" s="246" t="s">
        <v>1674</v>
      </c>
      <c r="Q50" s="156"/>
      <c r="R50" s="246" t="s">
        <v>1674</v>
      </c>
      <c r="S50" s="156"/>
      <c r="T50" s="246" t="s">
        <v>1674</v>
      </c>
      <c r="U50" s="156"/>
      <c r="V50" s="246" t="s">
        <v>1674</v>
      </c>
      <c r="W50" s="156"/>
      <c r="X50" s="156"/>
      <c r="Y50" s="341" t="s">
        <v>1674</v>
      </c>
      <c r="Z50" s="341" t="s">
        <v>1674</v>
      </c>
      <c r="AA50" s="246" t="s">
        <v>1674</v>
      </c>
      <c r="AB50" s="156"/>
      <c r="AC50" s="156"/>
      <c r="AD50" s="246" t="s">
        <v>1674</v>
      </c>
      <c r="AE50" s="156"/>
      <c r="AF50" s="341" t="s">
        <v>1674</v>
      </c>
      <c r="AG50" s="246" t="s">
        <v>1674</v>
      </c>
      <c r="AH50" s="156"/>
      <c r="AI50" s="246" t="s">
        <v>1674</v>
      </c>
      <c r="AJ50" s="156"/>
      <c r="AK50" s="156"/>
    </row>
    <row r="51" spans="4:37" ht="9.9499999999999993" customHeight="1" x14ac:dyDescent="0.25">
      <c r="D51" s="188" t="s">
        <v>1674</v>
      </c>
      <c r="E51" s="187" t="s">
        <v>2049</v>
      </c>
      <c r="F51" s="156"/>
      <c r="G51" s="156"/>
      <c r="H51" s="188" t="s">
        <v>1674</v>
      </c>
      <c r="I51" s="246" t="s">
        <v>1695</v>
      </c>
      <c r="J51" s="156"/>
      <c r="K51" s="156"/>
      <c r="L51" s="249">
        <v>10519287.02</v>
      </c>
      <c r="M51" s="156"/>
      <c r="N51" s="341" t="s">
        <v>1674</v>
      </c>
      <c r="O51" s="341" t="s">
        <v>1695</v>
      </c>
      <c r="P51" s="249">
        <v>76982.41</v>
      </c>
      <c r="Q51" s="156"/>
      <c r="R51" s="246" t="s">
        <v>1674</v>
      </c>
      <c r="S51" s="156"/>
      <c r="T51" s="246" t="s">
        <v>1695</v>
      </c>
      <c r="U51" s="156"/>
      <c r="V51" s="249">
        <v>0</v>
      </c>
      <c r="W51" s="156"/>
      <c r="X51" s="156"/>
      <c r="Y51" s="341" t="s">
        <v>1674</v>
      </c>
      <c r="Z51" s="341" t="s">
        <v>1695</v>
      </c>
      <c r="AA51" s="249">
        <v>0</v>
      </c>
      <c r="AB51" s="156"/>
      <c r="AC51" s="156"/>
      <c r="AD51" s="246" t="s">
        <v>1674</v>
      </c>
      <c r="AE51" s="156"/>
      <c r="AF51" s="341" t="s">
        <v>1695</v>
      </c>
      <c r="AG51" s="249">
        <v>10596269.43</v>
      </c>
      <c r="AH51" s="156"/>
      <c r="AI51" s="246" t="s">
        <v>1674</v>
      </c>
      <c r="AJ51" s="156"/>
      <c r="AK51" s="156"/>
    </row>
    <row r="52" spans="4:37" ht="9.9499999999999993" customHeight="1" x14ac:dyDescent="0.25">
      <c r="D52" s="188" t="s">
        <v>1674</v>
      </c>
      <c r="E52" s="187" t="s">
        <v>2050</v>
      </c>
      <c r="F52" s="156"/>
      <c r="G52" s="156"/>
      <c r="H52" s="188" t="s">
        <v>1674</v>
      </c>
      <c r="I52" s="246" t="s">
        <v>1695</v>
      </c>
      <c r="J52" s="156"/>
      <c r="K52" s="156"/>
      <c r="L52" s="249">
        <v>7214886.5700000003</v>
      </c>
      <c r="M52" s="156"/>
      <c r="N52" s="341" t="s">
        <v>1674</v>
      </c>
      <c r="O52" s="341" t="s">
        <v>1695</v>
      </c>
      <c r="P52" s="249">
        <v>0</v>
      </c>
      <c r="Q52" s="156"/>
      <c r="R52" s="246" t="s">
        <v>1674</v>
      </c>
      <c r="S52" s="156"/>
      <c r="T52" s="246" t="s">
        <v>1695</v>
      </c>
      <c r="U52" s="156"/>
      <c r="V52" s="249">
        <v>0</v>
      </c>
      <c r="W52" s="156"/>
      <c r="X52" s="156"/>
      <c r="Y52" s="341" t="s">
        <v>1674</v>
      </c>
      <c r="Z52" s="341" t="s">
        <v>1695</v>
      </c>
      <c r="AA52" s="249">
        <v>66952.87</v>
      </c>
      <c r="AB52" s="156"/>
      <c r="AC52" s="156"/>
      <c r="AD52" s="246" t="s">
        <v>1674</v>
      </c>
      <c r="AE52" s="156"/>
      <c r="AF52" s="341" t="s">
        <v>1695</v>
      </c>
      <c r="AG52" s="249">
        <v>7281839.4400000004</v>
      </c>
      <c r="AH52" s="156"/>
      <c r="AI52" s="246" t="s">
        <v>1674</v>
      </c>
      <c r="AJ52" s="156"/>
      <c r="AK52" s="156"/>
    </row>
    <row r="53" spans="4:37" ht="9.9499999999999993" customHeight="1" x14ac:dyDescent="0.25">
      <c r="D53" s="188" t="s">
        <v>1674</v>
      </c>
      <c r="E53" s="187" t="s">
        <v>2051</v>
      </c>
      <c r="F53" s="156"/>
      <c r="G53" s="156"/>
      <c r="H53" s="188" t="s">
        <v>1674</v>
      </c>
      <c r="I53" s="246" t="s">
        <v>1695</v>
      </c>
      <c r="J53" s="156"/>
      <c r="K53" s="156"/>
      <c r="L53" s="249">
        <v>13101630.640000001</v>
      </c>
      <c r="M53" s="156"/>
      <c r="N53" s="341" t="s">
        <v>1674</v>
      </c>
      <c r="O53" s="341" t="s">
        <v>1695</v>
      </c>
      <c r="P53" s="249">
        <v>0</v>
      </c>
      <c r="Q53" s="156"/>
      <c r="R53" s="246" t="s">
        <v>1674</v>
      </c>
      <c r="S53" s="156"/>
      <c r="T53" s="246" t="s">
        <v>1695</v>
      </c>
      <c r="U53" s="156"/>
      <c r="V53" s="249">
        <v>0</v>
      </c>
      <c r="W53" s="156"/>
      <c r="X53" s="156"/>
      <c r="Y53" s="341" t="s">
        <v>1674</v>
      </c>
      <c r="Z53" s="341" t="s">
        <v>1695</v>
      </c>
      <c r="AA53" s="249">
        <v>84421.61</v>
      </c>
      <c r="AB53" s="156"/>
      <c r="AC53" s="156"/>
      <c r="AD53" s="246" t="s">
        <v>1674</v>
      </c>
      <c r="AE53" s="156"/>
      <c r="AF53" s="341" t="s">
        <v>1695</v>
      </c>
      <c r="AG53" s="249">
        <v>13186052.25</v>
      </c>
      <c r="AH53" s="156"/>
      <c r="AI53" s="246" t="s">
        <v>1674</v>
      </c>
      <c r="AJ53" s="156"/>
      <c r="AK53" s="156"/>
    </row>
    <row r="54" spans="4:37" ht="9.9499999999999993" customHeight="1" x14ac:dyDescent="0.25">
      <c r="D54" s="188" t="s">
        <v>1674</v>
      </c>
      <c r="E54" s="187" t="s">
        <v>2052</v>
      </c>
      <c r="F54" s="156"/>
      <c r="G54" s="156"/>
      <c r="H54" s="188" t="s">
        <v>1674</v>
      </c>
      <c r="I54" s="246" t="s">
        <v>1695</v>
      </c>
      <c r="J54" s="156"/>
      <c r="K54" s="156"/>
      <c r="L54" s="249">
        <v>17451408.359999999</v>
      </c>
      <c r="M54" s="156"/>
      <c r="N54" s="341" t="s">
        <v>1674</v>
      </c>
      <c r="O54" s="341" t="s">
        <v>1695</v>
      </c>
      <c r="P54" s="249">
        <v>0</v>
      </c>
      <c r="Q54" s="156"/>
      <c r="R54" s="246" t="s">
        <v>1674</v>
      </c>
      <c r="S54" s="156"/>
      <c r="T54" s="246" t="s">
        <v>1695</v>
      </c>
      <c r="U54" s="156"/>
      <c r="V54" s="249">
        <v>0</v>
      </c>
      <c r="W54" s="156"/>
      <c r="X54" s="156"/>
      <c r="Y54" s="341" t="s">
        <v>1674</v>
      </c>
      <c r="Z54" s="341" t="s">
        <v>1695</v>
      </c>
      <c r="AA54" s="249">
        <v>0</v>
      </c>
      <c r="AB54" s="156"/>
      <c r="AC54" s="156"/>
      <c r="AD54" s="246" t="s">
        <v>1674</v>
      </c>
      <c r="AE54" s="156"/>
      <c r="AF54" s="341" t="s">
        <v>1695</v>
      </c>
      <c r="AG54" s="249">
        <v>17451408.359999999</v>
      </c>
      <c r="AH54" s="156"/>
      <c r="AI54" s="246" t="s">
        <v>1674</v>
      </c>
      <c r="AJ54" s="156"/>
      <c r="AK54" s="156"/>
    </row>
    <row r="55" spans="4:37" ht="9.9499999999999993" customHeight="1" x14ac:dyDescent="0.25">
      <c r="D55" s="188" t="s">
        <v>1674</v>
      </c>
      <c r="E55" s="187" t="s">
        <v>2053</v>
      </c>
      <c r="F55" s="156"/>
      <c r="G55" s="156"/>
      <c r="H55" s="188" t="s">
        <v>1674</v>
      </c>
      <c r="I55" s="246" t="s">
        <v>1695</v>
      </c>
      <c r="J55" s="156"/>
      <c r="K55" s="156"/>
      <c r="L55" s="249">
        <v>22098940.120000001</v>
      </c>
      <c r="M55" s="156"/>
      <c r="N55" s="341" t="s">
        <v>1674</v>
      </c>
      <c r="O55" s="341" t="s">
        <v>1695</v>
      </c>
      <c r="P55" s="249">
        <v>0</v>
      </c>
      <c r="Q55" s="156"/>
      <c r="R55" s="246" t="s">
        <v>1674</v>
      </c>
      <c r="S55" s="156"/>
      <c r="T55" s="246" t="s">
        <v>1695</v>
      </c>
      <c r="U55" s="156"/>
      <c r="V55" s="249">
        <v>0</v>
      </c>
      <c r="W55" s="156"/>
      <c r="X55" s="156"/>
      <c r="Y55" s="341" t="s">
        <v>1674</v>
      </c>
      <c r="Z55" s="341" t="s">
        <v>1695</v>
      </c>
      <c r="AA55" s="249">
        <v>0</v>
      </c>
      <c r="AB55" s="156"/>
      <c r="AC55" s="156"/>
      <c r="AD55" s="246" t="s">
        <v>1674</v>
      </c>
      <c r="AE55" s="156"/>
      <c r="AF55" s="341" t="s">
        <v>1695</v>
      </c>
      <c r="AG55" s="249">
        <v>22098940.120000001</v>
      </c>
      <c r="AH55" s="156"/>
      <c r="AI55" s="246" t="s">
        <v>1674</v>
      </c>
      <c r="AJ55" s="156"/>
      <c r="AK55" s="156"/>
    </row>
    <row r="56" spans="4:37" ht="9.9499999999999993" customHeight="1" x14ac:dyDescent="0.25">
      <c r="D56" s="188" t="s">
        <v>1674</v>
      </c>
      <c r="E56" s="187" t="s">
        <v>2054</v>
      </c>
      <c r="F56" s="156"/>
      <c r="G56" s="156"/>
      <c r="H56" s="188" t="s">
        <v>1674</v>
      </c>
      <c r="I56" s="246" t="s">
        <v>1695</v>
      </c>
      <c r="J56" s="156"/>
      <c r="K56" s="156"/>
      <c r="L56" s="249">
        <v>26553651.899999999</v>
      </c>
      <c r="M56" s="156"/>
      <c r="N56" s="341" t="s">
        <v>1674</v>
      </c>
      <c r="O56" s="341" t="s">
        <v>1695</v>
      </c>
      <c r="P56" s="249">
        <v>0</v>
      </c>
      <c r="Q56" s="156"/>
      <c r="R56" s="246" t="s">
        <v>1674</v>
      </c>
      <c r="S56" s="156"/>
      <c r="T56" s="246" t="s">
        <v>1695</v>
      </c>
      <c r="U56" s="156"/>
      <c r="V56" s="249">
        <v>0</v>
      </c>
      <c r="W56" s="156"/>
      <c r="X56" s="156"/>
      <c r="Y56" s="341" t="s">
        <v>1674</v>
      </c>
      <c r="Z56" s="341" t="s">
        <v>1695</v>
      </c>
      <c r="AA56" s="249">
        <v>412658</v>
      </c>
      <c r="AB56" s="156"/>
      <c r="AC56" s="156"/>
      <c r="AD56" s="246" t="s">
        <v>1674</v>
      </c>
      <c r="AE56" s="156"/>
      <c r="AF56" s="341" t="s">
        <v>1695</v>
      </c>
      <c r="AG56" s="249">
        <v>26966309.899999999</v>
      </c>
      <c r="AH56" s="156"/>
      <c r="AI56" s="246" t="s">
        <v>1674</v>
      </c>
      <c r="AJ56" s="156"/>
      <c r="AK56" s="156"/>
    </row>
    <row r="57" spans="4:37" ht="9.9499999999999993" customHeight="1" x14ac:dyDescent="0.25">
      <c r="D57" s="188" t="s">
        <v>1674</v>
      </c>
      <c r="E57" s="187" t="s">
        <v>2055</v>
      </c>
      <c r="F57" s="156"/>
      <c r="G57" s="156"/>
      <c r="H57" s="188" t="s">
        <v>1674</v>
      </c>
      <c r="I57" s="246" t="s">
        <v>1695</v>
      </c>
      <c r="J57" s="156"/>
      <c r="K57" s="156"/>
      <c r="L57" s="249">
        <v>30923048.789999999</v>
      </c>
      <c r="M57" s="156"/>
      <c r="N57" s="341" t="s">
        <v>1674</v>
      </c>
      <c r="O57" s="341" t="s">
        <v>1695</v>
      </c>
      <c r="P57" s="249">
        <v>0</v>
      </c>
      <c r="Q57" s="156"/>
      <c r="R57" s="246" t="s">
        <v>1674</v>
      </c>
      <c r="S57" s="156"/>
      <c r="T57" s="246" t="s">
        <v>1695</v>
      </c>
      <c r="U57" s="156"/>
      <c r="V57" s="249">
        <v>0</v>
      </c>
      <c r="W57" s="156"/>
      <c r="X57" s="156"/>
      <c r="Y57" s="341" t="s">
        <v>1674</v>
      </c>
      <c r="Z57" s="341" t="s">
        <v>1695</v>
      </c>
      <c r="AA57" s="249">
        <v>0</v>
      </c>
      <c r="AB57" s="156"/>
      <c r="AC57" s="156"/>
      <c r="AD57" s="246" t="s">
        <v>1674</v>
      </c>
      <c r="AE57" s="156"/>
      <c r="AF57" s="341" t="s">
        <v>1695</v>
      </c>
      <c r="AG57" s="249">
        <v>30923048.789999999</v>
      </c>
      <c r="AH57" s="156"/>
      <c r="AI57" s="246" t="s">
        <v>1674</v>
      </c>
      <c r="AJ57" s="156"/>
      <c r="AK57" s="156"/>
    </row>
    <row r="58" spans="4:37" ht="9.9499999999999993" customHeight="1" x14ac:dyDescent="0.25">
      <c r="D58" s="188" t="s">
        <v>1674</v>
      </c>
      <c r="E58" s="187" t="s">
        <v>2056</v>
      </c>
      <c r="F58" s="156"/>
      <c r="G58" s="156"/>
      <c r="H58" s="188" t="s">
        <v>1674</v>
      </c>
      <c r="I58" s="246" t="s">
        <v>1695</v>
      </c>
      <c r="J58" s="156"/>
      <c r="K58" s="156"/>
      <c r="L58" s="249">
        <v>37808570.530000001</v>
      </c>
      <c r="M58" s="156"/>
      <c r="N58" s="341" t="s">
        <v>1674</v>
      </c>
      <c r="O58" s="341" t="s">
        <v>1695</v>
      </c>
      <c r="P58" s="249">
        <v>0</v>
      </c>
      <c r="Q58" s="156"/>
      <c r="R58" s="246" t="s">
        <v>1674</v>
      </c>
      <c r="S58" s="156"/>
      <c r="T58" s="246" t="s">
        <v>1695</v>
      </c>
      <c r="U58" s="156"/>
      <c r="V58" s="249">
        <v>0</v>
      </c>
      <c r="W58" s="156"/>
      <c r="X58" s="156"/>
      <c r="Y58" s="341" t="s">
        <v>1674</v>
      </c>
      <c r="Z58" s="341" t="s">
        <v>1695</v>
      </c>
      <c r="AA58" s="249">
        <v>264144.69</v>
      </c>
      <c r="AB58" s="156"/>
      <c r="AC58" s="156"/>
      <c r="AD58" s="246" t="s">
        <v>1674</v>
      </c>
      <c r="AE58" s="156"/>
      <c r="AF58" s="341" t="s">
        <v>1695</v>
      </c>
      <c r="AG58" s="249">
        <v>38072715.219999999</v>
      </c>
      <c r="AH58" s="156"/>
      <c r="AI58" s="246" t="s">
        <v>1674</v>
      </c>
      <c r="AJ58" s="156"/>
      <c r="AK58" s="156"/>
    </row>
    <row r="59" spans="4:37" ht="9.9499999999999993" customHeight="1" x14ac:dyDescent="0.25">
      <c r="D59" s="188" t="s">
        <v>1674</v>
      </c>
      <c r="E59" s="187" t="s">
        <v>2057</v>
      </c>
      <c r="F59" s="156"/>
      <c r="G59" s="156"/>
      <c r="H59" s="188" t="s">
        <v>1674</v>
      </c>
      <c r="I59" s="246" t="s">
        <v>1695</v>
      </c>
      <c r="J59" s="156"/>
      <c r="K59" s="156"/>
      <c r="L59" s="249">
        <v>26791761.629999999</v>
      </c>
      <c r="M59" s="156"/>
      <c r="N59" s="341" t="s">
        <v>1674</v>
      </c>
      <c r="O59" s="341" t="s">
        <v>1695</v>
      </c>
      <c r="P59" s="249">
        <v>0</v>
      </c>
      <c r="Q59" s="156"/>
      <c r="R59" s="246" t="s">
        <v>1674</v>
      </c>
      <c r="S59" s="156"/>
      <c r="T59" s="246" t="s">
        <v>1695</v>
      </c>
      <c r="U59" s="156"/>
      <c r="V59" s="249">
        <v>0</v>
      </c>
      <c r="W59" s="156"/>
      <c r="X59" s="156"/>
      <c r="Y59" s="341" t="s">
        <v>1674</v>
      </c>
      <c r="Z59" s="341" t="s">
        <v>1695</v>
      </c>
      <c r="AA59" s="249">
        <v>505375.56</v>
      </c>
      <c r="AB59" s="156"/>
      <c r="AC59" s="156"/>
      <c r="AD59" s="246" t="s">
        <v>1674</v>
      </c>
      <c r="AE59" s="156"/>
      <c r="AF59" s="341" t="s">
        <v>1695</v>
      </c>
      <c r="AG59" s="249">
        <v>27297137.190000001</v>
      </c>
      <c r="AH59" s="156"/>
      <c r="AI59" s="246" t="s">
        <v>1674</v>
      </c>
      <c r="AJ59" s="156"/>
      <c r="AK59" s="156"/>
    </row>
    <row r="60" spans="4:37" ht="9.9499999999999993" customHeight="1" x14ac:dyDescent="0.25">
      <c r="D60" s="188" t="s">
        <v>1674</v>
      </c>
      <c r="E60" s="187" t="s">
        <v>2058</v>
      </c>
      <c r="F60" s="156"/>
      <c r="G60" s="156"/>
      <c r="H60" s="188" t="s">
        <v>1674</v>
      </c>
      <c r="I60" s="246" t="s">
        <v>1695</v>
      </c>
      <c r="J60" s="156"/>
      <c r="K60" s="156"/>
      <c r="L60" s="249">
        <v>32234019.27</v>
      </c>
      <c r="M60" s="156"/>
      <c r="N60" s="341" t="s">
        <v>1674</v>
      </c>
      <c r="O60" s="341" t="s">
        <v>1695</v>
      </c>
      <c r="P60" s="249">
        <v>0</v>
      </c>
      <c r="Q60" s="156"/>
      <c r="R60" s="246" t="s">
        <v>1674</v>
      </c>
      <c r="S60" s="156"/>
      <c r="T60" s="246" t="s">
        <v>1695</v>
      </c>
      <c r="U60" s="156"/>
      <c r="V60" s="249">
        <v>0</v>
      </c>
      <c r="W60" s="156"/>
      <c r="X60" s="156"/>
      <c r="Y60" s="341" t="s">
        <v>1674</v>
      </c>
      <c r="Z60" s="341" t="s">
        <v>1695</v>
      </c>
      <c r="AA60" s="249">
        <v>0</v>
      </c>
      <c r="AB60" s="156"/>
      <c r="AC60" s="156"/>
      <c r="AD60" s="246" t="s">
        <v>1674</v>
      </c>
      <c r="AE60" s="156"/>
      <c r="AF60" s="341" t="s">
        <v>1695</v>
      </c>
      <c r="AG60" s="249">
        <v>32234019.27</v>
      </c>
      <c r="AH60" s="156"/>
      <c r="AI60" s="246" t="s">
        <v>1674</v>
      </c>
      <c r="AJ60" s="156"/>
      <c r="AK60" s="156"/>
    </row>
    <row r="61" spans="4:37" ht="9.9499999999999993" customHeight="1" x14ac:dyDescent="0.25">
      <c r="D61" s="188" t="s">
        <v>1674</v>
      </c>
      <c r="E61" s="187" t="s">
        <v>2059</v>
      </c>
      <c r="F61" s="156"/>
      <c r="G61" s="156"/>
      <c r="H61" s="188" t="s">
        <v>1674</v>
      </c>
      <c r="I61" s="246" t="s">
        <v>1695</v>
      </c>
      <c r="J61" s="156"/>
      <c r="K61" s="156"/>
      <c r="L61" s="249">
        <v>28704154.190000001</v>
      </c>
      <c r="M61" s="156"/>
      <c r="N61" s="341" t="s">
        <v>1674</v>
      </c>
      <c r="O61" s="341" t="s">
        <v>1695</v>
      </c>
      <c r="P61" s="249">
        <v>0</v>
      </c>
      <c r="Q61" s="156"/>
      <c r="R61" s="246" t="s">
        <v>1674</v>
      </c>
      <c r="S61" s="156"/>
      <c r="T61" s="246" t="s">
        <v>1695</v>
      </c>
      <c r="U61" s="156"/>
      <c r="V61" s="249">
        <v>0</v>
      </c>
      <c r="W61" s="156"/>
      <c r="X61" s="156"/>
      <c r="Y61" s="341" t="s">
        <v>1674</v>
      </c>
      <c r="Z61" s="341" t="s">
        <v>1695</v>
      </c>
      <c r="AA61" s="249">
        <v>187299.44</v>
      </c>
      <c r="AB61" s="156"/>
      <c r="AC61" s="156"/>
      <c r="AD61" s="246" t="s">
        <v>1674</v>
      </c>
      <c r="AE61" s="156"/>
      <c r="AF61" s="341" t="s">
        <v>1695</v>
      </c>
      <c r="AG61" s="249">
        <v>28891453.629999999</v>
      </c>
      <c r="AH61" s="156"/>
      <c r="AI61" s="246" t="s">
        <v>1674</v>
      </c>
      <c r="AJ61" s="156"/>
      <c r="AK61" s="156"/>
    </row>
    <row r="62" spans="4:37" ht="9.9499999999999993" customHeight="1" x14ac:dyDescent="0.25">
      <c r="D62" s="188" t="s">
        <v>1674</v>
      </c>
      <c r="E62" s="187" t="s">
        <v>2060</v>
      </c>
      <c r="F62" s="156"/>
      <c r="G62" s="156"/>
      <c r="H62" s="188" t="s">
        <v>1674</v>
      </c>
      <c r="I62" s="246" t="s">
        <v>1695</v>
      </c>
      <c r="J62" s="156"/>
      <c r="K62" s="156"/>
      <c r="L62" s="249">
        <v>15904831.1</v>
      </c>
      <c r="M62" s="156"/>
      <c r="N62" s="341" t="s">
        <v>1674</v>
      </c>
      <c r="O62" s="341" t="s">
        <v>1695</v>
      </c>
      <c r="P62" s="249">
        <v>0</v>
      </c>
      <c r="Q62" s="156"/>
      <c r="R62" s="246" t="s">
        <v>1674</v>
      </c>
      <c r="S62" s="156"/>
      <c r="T62" s="246" t="s">
        <v>1695</v>
      </c>
      <c r="U62" s="156"/>
      <c r="V62" s="249">
        <v>0</v>
      </c>
      <c r="W62" s="156"/>
      <c r="X62" s="156"/>
      <c r="Y62" s="341" t="s">
        <v>1674</v>
      </c>
      <c r="Z62" s="341" t="s">
        <v>1695</v>
      </c>
      <c r="AA62" s="249">
        <v>103571.1</v>
      </c>
      <c r="AB62" s="156"/>
      <c r="AC62" s="156"/>
      <c r="AD62" s="246" t="s">
        <v>1674</v>
      </c>
      <c r="AE62" s="156"/>
      <c r="AF62" s="341" t="s">
        <v>1695</v>
      </c>
      <c r="AG62" s="249">
        <v>16008402.199999999</v>
      </c>
      <c r="AH62" s="156"/>
      <c r="AI62" s="246" t="s">
        <v>1674</v>
      </c>
      <c r="AJ62" s="156"/>
      <c r="AK62" s="156"/>
    </row>
    <row r="63" spans="4:37" ht="9.9499999999999993" customHeight="1" x14ac:dyDescent="0.25">
      <c r="D63" s="188" t="s">
        <v>1674</v>
      </c>
      <c r="E63" s="187" t="s">
        <v>2061</v>
      </c>
      <c r="F63" s="156"/>
      <c r="G63" s="156"/>
      <c r="H63" s="188" t="s">
        <v>1674</v>
      </c>
      <c r="I63" s="246" t="s">
        <v>1695</v>
      </c>
      <c r="J63" s="156"/>
      <c r="K63" s="156"/>
      <c r="L63" s="249">
        <v>6515238.0199999996</v>
      </c>
      <c r="M63" s="156"/>
      <c r="N63" s="341" t="s">
        <v>1674</v>
      </c>
      <c r="O63" s="341" t="s">
        <v>1695</v>
      </c>
      <c r="P63" s="249">
        <v>0</v>
      </c>
      <c r="Q63" s="156"/>
      <c r="R63" s="246" t="s">
        <v>1674</v>
      </c>
      <c r="S63" s="156"/>
      <c r="T63" s="246" t="s">
        <v>1695</v>
      </c>
      <c r="U63" s="156"/>
      <c r="V63" s="249">
        <v>0</v>
      </c>
      <c r="W63" s="156"/>
      <c r="X63" s="156"/>
      <c r="Y63" s="341" t="s">
        <v>1674</v>
      </c>
      <c r="Z63" s="341" t="s">
        <v>1695</v>
      </c>
      <c r="AA63" s="249">
        <v>198751.69</v>
      </c>
      <c r="AB63" s="156"/>
      <c r="AC63" s="156"/>
      <c r="AD63" s="246" t="s">
        <v>1674</v>
      </c>
      <c r="AE63" s="156"/>
      <c r="AF63" s="341" t="s">
        <v>1695</v>
      </c>
      <c r="AG63" s="249">
        <v>6713989.71</v>
      </c>
      <c r="AH63" s="156"/>
      <c r="AI63" s="246" t="s">
        <v>1674</v>
      </c>
      <c r="AJ63" s="156"/>
      <c r="AK63" s="156"/>
    </row>
    <row r="64" spans="4:37" ht="9.9499999999999993" customHeight="1" x14ac:dyDescent="0.25">
      <c r="D64" s="188" t="s">
        <v>1674</v>
      </c>
      <c r="E64" s="187" t="s">
        <v>2062</v>
      </c>
      <c r="F64" s="156"/>
      <c r="G64" s="156"/>
      <c r="H64" s="188" t="s">
        <v>1674</v>
      </c>
      <c r="I64" s="246" t="s">
        <v>1695</v>
      </c>
      <c r="J64" s="156"/>
      <c r="K64" s="156"/>
      <c r="L64" s="249">
        <v>152056.82999999999</v>
      </c>
      <c r="M64" s="156"/>
      <c r="N64" s="341" t="s">
        <v>1674</v>
      </c>
      <c r="O64" s="341" t="s">
        <v>1695</v>
      </c>
      <c r="P64" s="249">
        <v>0</v>
      </c>
      <c r="Q64" s="156"/>
      <c r="R64" s="246" t="s">
        <v>1674</v>
      </c>
      <c r="S64" s="156"/>
      <c r="T64" s="246" t="s">
        <v>1695</v>
      </c>
      <c r="U64" s="156"/>
      <c r="V64" s="249">
        <v>0</v>
      </c>
      <c r="W64" s="156"/>
      <c r="X64" s="156"/>
      <c r="Y64" s="341" t="s">
        <v>1674</v>
      </c>
      <c r="Z64" s="341" t="s">
        <v>1695</v>
      </c>
      <c r="AA64" s="249">
        <v>0</v>
      </c>
      <c r="AB64" s="156"/>
      <c r="AC64" s="156"/>
      <c r="AD64" s="246" t="s">
        <v>1674</v>
      </c>
      <c r="AE64" s="156"/>
      <c r="AF64" s="341" t="s">
        <v>1695</v>
      </c>
      <c r="AG64" s="249">
        <v>152056.82999999999</v>
      </c>
      <c r="AH64" s="156"/>
      <c r="AI64" s="246" t="s">
        <v>1674</v>
      </c>
      <c r="AJ64" s="156"/>
      <c r="AK64" s="156"/>
    </row>
    <row r="65" spans="4:37" ht="15.75" thickBot="1" x14ac:dyDescent="0.3">
      <c r="D65" s="188" t="s">
        <v>1674</v>
      </c>
      <c r="E65" s="266" t="s">
        <v>1674</v>
      </c>
      <c r="F65" s="156"/>
      <c r="G65" s="156"/>
      <c r="H65" s="342" t="s">
        <v>1674</v>
      </c>
      <c r="I65" s="343" t="s">
        <v>1695</v>
      </c>
      <c r="J65" s="186"/>
      <c r="K65" s="186"/>
      <c r="L65" s="344">
        <v>275973484.97000003</v>
      </c>
      <c r="M65" s="186"/>
      <c r="N65" s="342" t="s">
        <v>1674</v>
      </c>
      <c r="O65" s="345" t="s">
        <v>1695</v>
      </c>
      <c r="P65" s="344">
        <v>76982.41</v>
      </c>
      <c r="Q65" s="186"/>
      <c r="R65" s="266" t="s">
        <v>1674</v>
      </c>
      <c r="S65" s="156"/>
      <c r="T65" s="343" t="s">
        <v>1695</v>
      </c>
      <c r="U65" s="186"/>
      <c r="V65" s="344">
        <v>0</v>
      </c>
      <c r="W65" s="186"/>
      <c r="X65" s="186"/>
      <c r="Y65" s="342" t="s">
        <v>1674</v>
      </c>
      <c r="Z65" s="345" t="s">
        <v>1695</v>
      </c>
      <c r="AA65" s="344">
        <v>1823174.96</v>
      </c>
      <c r="AB65" s="186"/>
      <c r="AC65" s="186"/>
      <c r="AD65" s="266" t="s">
        <v>1674</v>
      </c>
      <c r="AE65" s="156"/>
      <c r="AF65" s="345" t="s">
        <v>1695</v>
      </c>
      <c r="AG65" s="344">
        <v>277873642.33999997</v>
      </c>
      <c r="AH65" s="186"/>
      <c r="AI65" s="266" t="s">
        <v>1674</v>
      </c>
      <c r="AJ65" s="156"/>
      <c r="AK65" s="156"/>
    </row>
    <row r="66" spans="4:37" ht="15.75" thickTop="1" x14ac:dyDescent="0.25">
      <c r="D66" s="346" t="s">
        <v>1674</v>
      </c>
      <c r="E66" s="347" t="s">
        <v>1674</v>
      </c>
      <c r="F66" s="156"/>
      <c r="G66" s="156"/>
      <c r="H66" s="346" t="s">
        <v>1674</v>
      </c>
      <c r="I66" s="347" t="s">
        <v>1674</v>
      </c>
      <c r="J66" s="156"/>
      <c r="K66" s="156"/>
      <c r="L66" s="347" t="s">
        <v>1674</v>
      </c>
      <c r="M66" s="156"/>
      <c r="N66" s="346" t="s">
        <v>1674</v>
      </c>
      <c r="O66" s="346" t="s">
        <v>1674</v>
      </c>
      <c r="P66" s="347" t="s">
        <v>1674</v>
      </c>
      <c r="Q66" s="156"/>
      <c r="R66" s="347" t="s">
        <v>1674</v>
      </c>
      <c r="S66" s="156"/>
      <c r="T66" s="347" t="s">
        <v>1674</v>
      </c>
      <c r="U66" s="156"/>
      <c r="V66" s="347" t="s">
        <v>1674</v>
      </c>
      <c r="W66" s="156"/>
      <c r="X66" s="156"/>
      <c r="Y66" s="346" t="s">
        <v>1674</v>
      </c>
      <c r="Z66" s="346" t="s">
        <v>1674</v>
      </c>
      <c r="AA66" s="347" t="s">
        <v>1674</v>
      </c>
      <c r="AB66" s="156"/>
      <c r="AC66" s="156"/>
      <c r="AD66" s="347" t="s">
        <v>1674</v>
      </c>
      <c r="AE66" s="156"/>
      <c r="AF66" s="346" t="s">
        <v>1674</v>
      </c>
      <c r="AG66" s="347" t="s">
        <v>1674</v>
      </c>
      <c r="AH66" s="156"/>
      <c r="AI66" s="347" t="s">
        <v>1674</v>
      </c>
      <c r="AJ66" s="156"/>
      <c r="AK66" s="156"/>
    </row>
    <row r="67" spans="4:37" hidden="1" x14ac:dyDescent="0.25">
      <c r="D67" s="329" t="s">
        <v>1674</v>
      </c>
      <c r="E67" s="330" t="s">
        <v>1674</v>
      </c>
      <c r="F67" s="156"/>
      <c r="G67" s="156"/>
      <c r="H67" s="329" t="s">
        <v>1674</v>
      </c>
      <c r="I67" s="330" t="s">
        <v>1674</v>
      </c>
      <c r="J67" s="156"/>
      <c r="K67" s="156"/>
      <c r="L67" s="330" t="s">
        <v>1674</v>
      </c>
      <c r="M67" s="156"/>
      <c r="N67" s="329" t="s">
        <v>1674</v>
      </c>
      <c r="O67" s="329" t="s">
        <v>1674</v>
      </c>
      <c r="P67" s="330" t="s">
        <v>1674</v>
      </c>
      <c r="Q67" s="156"/>
      <c r="R67" s="330" t="s">
        <v>1674</v>
      </c>
      <c r="S67" s="156"/>
      <c r="T67" s="330" t="s">
        <v>1674</v>
      </c>
      <c r="U67" s="156"/>
      <c r="V67" s="330" t="s">
        <v>1674</v>
      </c>
      <c r="W67" s="156"/>
      <c r="X67" s="156"/>
      <c r="Y67" s="329" t="s">
        <v>1674</v>
      </c>
      <c r="Z67" s="329" t="s">
        <v>1674</v>
      </c>
      <c r="AA67" s="330" t="s">
        <v>1674</v>
      </c>
      <c r="AB67" s="156"/>
      <c r="AC67" s="156"/>
      <c r="AD67" s="331" t="s">
        <v>1674</v>
      </c>
      <c r="AE67" s="156"/>
      <c r="AF67" s="332" t="s">
        <v>1674</v>
      </c>
      <c r="AG67" s="331" t="s">
        <v>1674</v>
      </c>
      <c r="AH67" s="156"/>
      <c r="AI67" s="331" t="s">
        <v>1674</v>
      </c>
      <c r="AJ67" s="156"/>
      <c r="AK67" s="156"/>
    </row>
    <row r="68" spans="4:37" ht="24.95" customHeight="1" x14ac:dyDescent="0.25">
      <c r="D68" s="218" t="s">
        <v>1946</v>
      </c>
      <c r="E68" s="333" t="s">
        <v>2044</v>
      </c>
      <c r="F68" s="279"/>
      <c r="G68" s="279"/>
      <c r="H68" s="334" t="s">
        <v>1674</v>
      </c>
      <c r="I68" s="335" t="s">
        <v>2045</v>
      </c>
      <c r="J68" s="279"/>
      <c r="K68" s="279"/>
      <c r="L68" s="279"/>
      <c r="M68" s="279"/>
      <c r="N68" s="336" t="s">
        <v>1674</v>
      </c>
      <c r="O68" s="335" t="s">
        <v>2046</v>
      </c>
      <c r="P68" s="279"/>
      <c r="Q68" s="279"/>
      <c r="R68" s="337" t="s">
        <v>1674</v>
      </c>
      <c r="S68" s="156"/>
      <c r="T68" s="335" t="s">
        <v>2047</v>
      </c>
      <c r="U68" s="279"/>
      <c r="V68" s="279"/>
      <c r="W68" s="279"/>
      <c r="X68" s="279"/>
      <c r="Y68" s="336" t="s">
        <v>1674</v>
      </c>
      <c r="Z68" s="335" t="s">
        <v>2048</v>
      </c>
      <c r="AA68" s="279"/>
      <c r="AB68" s="279"/>
      <c r="AC68" s="279"/>
      <c r="AD68" s="338" t="s">
        <v>1674</v>
      </c>
      <c r="AE68" s="156"/>
      <c r="AF68" s="339" t="s">
        <v>89</v>
      </c>
      <c r="AG68" s="279"/>
      <c r="AH68" s="279"/>
      <c r="AI68" s="338" t="s">
        <v>1674</v>
      </c>
      <c r="AJ68" s="156"/>
      <c r="AK68" s="156"/>
    </row>
    <row r="69" spans="4:37" x14ac:dyDescent="0.25">
      <c r="D69" s="340" t="s">
        <v>1618</v>
      </c>
      <c r="E69" s="246" t="s">
        <v>1674</v>
      </c>
      <c r="F69" s="156"/>
      <c r="G69" s="156"/>
      <c r="H69" s="341" t="s">
        <v>1674</v>
      </c>
      <c r="I69" s="246" t="s">
        <v>1674</v>
      </c>
      <c r="J69" s="156"/>
      <c r="K69" s="156"/>
      <c r="L69" s="246" t="s">
        <v>1674</v>
      </c>
      <c r="M69" s="156"/>
      <c r="N69" s="341" t="s">
        <v>1674</v>
      </c>
      <c r="O69" s="341" t="s">
        <v>1674</v>
      </c>
      <c r="P69" s="246" t="s">
        <v>1674</v>
      </c>
      <c r="Q69" s="156"/>
      <c r="R69" s="246" t="s">
        <v>1674</v>
      </c>
      <c r="S69" s="156"/>
      <c r="T69" s="246" t="s">
        <v>1674</v>
      </c>
      <c r="U69" s="156"/>
      <c r="V69" s="246" t="s">
        <v>1674</v>
      </c>
      <c r="W69" s="156"/>
      <c r="X69" s="156"/>
      <c r="Y69" s="341" t="s">
        <v>1674</v>
      </c>
      <c r="Z69" s="341" t="s">
        <v>1674</v>
      </c>
      <c r="AA69" s="246" t="s">
        <v>1674</v>
      </c>
      <c r="AB69" s="156"/>
      <c r="AC69" s="156"/>
      <c r="AD69" s="246" t="s">
        <v>1674</v>
      </c>
      <c r="AE69" s="156"/>
      <c r="AF69" s="341" t="s">
        <v>1674</v>
      </c>
      <c r="AG69" s="246" t="s">
        <v>1674</v>
      </c>
      <c r="AH69" s="156"/>
      <c r="AI69" s="246" t="s">
        <v>1674</v>
      </c>
      <c r="AJ69" s="156"/>
      <c r="AK69" s="156"/>
    </row>
    <row r="70" spans="4:37" ht="9.9499999999999993" customHeight="1" x14ac:dyDescent="0.25">
      <c r="D70" s="188" t="s">
        <v>1674</v>
      </c>
      <c r="E70" s="187" t="s">
        <v>2049</v>
      </c>
      <c r="F70" s="156"/>
      <c r="G70" s="156"/>
      <c r="H70" s="188" t="s">
        <v>1674</v>
      </c>
      <c r="I70" s="246" t="s">
        <v>1695</v>
      </c>
      <c r="J70" s="156"/>
      <c r="K70" s="156"/>
      <c r="L70" s="249">
        <v>14373210.949999999</v>
      </c>
      <c r="M70" s="156"/>
      <c r="N70" s="341" t="s">
        <v>1674</v>
      </c>
      <c r="O70" s="341" t="s">
        <v>1695</v>
      </c>
      <c r="P70" s="249">
        <v>0</v>
      </c>
      <c r="Q70" s="156"/>
      <c r="R70" s="246" t="s">
        <v>1674</v>
      </c>
      <c r="S70" s="156"/>
      <c r="T70" s="246" t="s">
        <v>1695</v>
      </c>
      <c r="U70" s="156"/>
      <c r="V70" s="249">
        <v>0</v>
      </c>
      <c r="W70" s="156"/>
      <c r="X70" s="156"/>
      <c r="Y70" s="341" t="s">
        <v>1674</v>
      </c>
      <c r="Z70" s="341" t="s">
        <v>1695</v>
      </c>
      <c r="AA70" s="249">
        <v>0</v>
      </c>
      <c r="AB70" s="156"/>
      <c r="AC70" s="156"/>
      <c r="AD70" s="246" t="s">
        <v>1674</v>
      </c>
      <c r="AE70" s="156"/>
      <c r="AF70" s="341" t="s">
        <v>1695</v>
      </c>
      <c r="AG70" s="249">
        <v>14373210.949999999</v>
      </c>
      <c r="AH70" s="156"/>
      <c r="AI70" s="246" t="s">
        <v>1674</v>
      </c>
      <c r="AJ70" s="156"/>
      <c r="AK70" s="156"/>
    </row>
    <row r="71" spans="4:37" ht="9.9499999999999993" customHeight="1" x14ac:dyDescent="0.25">
      <c r="D71" s="188" t="s">
        <v>1674</v>
      </c>
      <c r="E71" s="187" t="s">
        <v>2050</v>
      </c>
      <c r="F71" s="156"/>
      <c r="G71" s="156"/>
      <c r="H71" s="188" t="s">
        <v>1674</v>
      </c>
      <c r="I71" s="246" t="s">
        <v>1695</v>
      </c>
      <c r="J71" s="156"/>
      <c r="K71" s="156"/>
      <c r="L71" s="249">
        <v>14626086.26</v>
      </c>
      <c r="M71" s="156"/>
      <c r="N71" s="341" t="s">
        <v>1674</v>
      </c>
      <c r="O71" s="341" t="s">
        <v>1695</v>
      </c>
      <c r="P71" s="249">
        <v>0</v>
      </c>
      <c r="Q71" s="156"/>
      <c r="R71" s="246" t="s">
        <v>1674</v>
      </c>
      <c r="S71" s="156"/>
      <c r="T71" s="246" t="s">
        <v>1695</v>
      </c>
      <c r="U71" s="156"/>
      <c r="V71" s="249">
        <v>0</v>
      </c>
      <c r="W71" s="156"/>
      <c r="X71" s="156"/>
      <c r="Y71" s="341" t="s">
        <v>1674</v>
      </c>
      <c r="Z71" s="341" t="s">
        <v>1695</v>
      </c>
      <c r="AA71" s="249">
        <v>0</v>
      </c>
      <c r="AB71" s="156"/>
      <c r="AC71" s="156"/>
      <c r="AD71" s="246" t="s">
        <v>1674</v>
      </c>
      <c r="AE71" s="156"/>
      <c r="AF71" s="341" t="s">
        <v>1695</v>
      </c>
      <c r="AG71" s="249">
        <v>14626086.26</v>
      </c>
      <c r="AH71" s="156"/>
      <c r="AI71" s="246" t="s">
        <v>1674</v>
      </c>
      <c r="AJ71" s="156"/>
      <c r="AK71" s="156"/>
    </row>
    <row r="72" spans="4:37" ht="9.9499999999999993" customHeight="1" x14ac:dyDescent="0.25">
      <c r="D72" s="188" t="s">
        <v>1674</v>
      </c>
      <c r="E72" s="187" t="s">
        <v>2051</v>
      </c>
      <c r="F72" s="156"/>
      <c r="G72" s="156"/>
      <c r="H72" s="188" t="s">
        <v>1674</v>
      </c>
      <c r="I72" s="246" t="s">
        <v>1695</v>
      </c>
      <c r="J72" s="156"/>
      <c r="K72" s="156"/>
      <c r="L72" s="249">
        <v>19369586.579999998</v>
      </c>
      <c r="M72" s="156"/>
      <c r="N72" s="341" t="s">
        <v>1674</v>
      </c>
      <c r="O72" s="341" t="s">
        <v>1695</v>
      </c>
      <c r="P72" s="249">
        <v>0</v>
      </c>
      <c r="Q72" s="156"/>
      <c r="R72" s="246" t="s">
        <v>1674</v>
      </c>
      <c r="S72" s="156"/>
      <c r="T72" s="246" t="s">
        <v>1695</v>
      </c>
      <c r="U72" s="156"/>
      <c r="V72" s="249">
        <v>0</v>
      </c>
      <c r="W72" s="156"/>
      <c r="X72" s="156"/>
      <c r="Y72" s="341" t="s">
        <v>1674</v>
      </c>
      <c r="Z72" s="341" t="s">
        <v>1695</v>
      </c>
      <c r="AA72" s="249">
        <v>0</v>
      </c>
      <c r="AB72" s="156"/>
      <c r="AC72" s="156"/>
      <c r="AD72" s="246" t="s">
        <v>1674</v>
      </c>
      <c r="AE72" s="156"/>
      <c r="AF72" s="341" t="s">
        <v>1695</v>
      </c>
      <c r="AG72" s="249">
        <v>19369586.579999998</v>
      </c>
      <c r="AH72" s="156"/>
      <c r="AI72" s="246" t="s">
        <v>1674</v>
      </c>
      <c r="AJ72" s="156"/>
      <c r="AK72" s="156"/>
    </row>
    <row r="73" spans="4:37" ht="9.9499999999999993" customHeight="1" x14ac:dyDescent="0.25">
      <c r="D73" s="188" t="s">
        <v>1674</v>
      </c>
      <c r="E73" s="187" t="s">
        <v>2052</v>
      </c>
      <c r="F73" s="156"/>
      <c r="G73" s="156"/>
      <c r="H73" s="188" t="s">
        <v>1674</v>
      </c>
      <c r="I73" s="246" t="s">
        <v>1695</v>
      </c>
      <c r="J73" s="156"/>
      <c r="K73" s="156"/>
      <c r="L73" s="249">
        <v>24477867.510000002</v>
      </c>
      <c r="M73" s="156"/>
      <c r="N73" s="341" t="s">
        <v>1674</v>
      </c>
      <c r="O73" s="341" t="s">
        <v>1695</v>
      </c>
      <c r="P73" s="249">
        <v>0</v>
      </c>
      <c r="Q73" s="156"/>
      <c r="R73" s="246" t="s">
        <v>1674</v>
      </c>
      <c r="S73" s="156"/>
      <c r="T73" s="246" t="s">
        <v>1695</v>
      </c>
      <c r="U73" s="156"/>
      <c r="V73" s="249">
        <v>0</v>
      </c>
      <c r="W73" s="156"/>
      <c r="X73" s="156"/>
      <c r="Y73" s="341" t="s">
        <v>1674</v>
      </c>
      <c r="Z73" s="341" t="s">
        <v>1695</v>
      </c>
      <c r="AA73" s="249">
        <v>67841.95</v>
      </c>
      <c r="AB73" s="156"/>
      <c r="AC73" s="156"/>
      <c r="AD73" s="246" t="s">
        <v>1674</v>
      </c>
      <c r="AE73" s="156"/>
      <c r="AF73" s="341" t="s">
        <v>1695</v>
      </c>
      <c r="AG73" s="249">
        <v>24545709.460000001</v>
      </c>
      <c r="AH73" s="156"/>
      <c r="AI73" s="246" t="s">
        <v>1674</v>
      </c>
      <c r="AJ73" s="156"/>
      <c r="AK73" s="156"/>
    </row>
    <row r="74" spans="4:37" ht="9.9499999999999993" customHeight="1" x14ac:dyDescent="0.25">
      <c r="D74" s="188" t="s">
        <v>1674</v>
      </c>
      <c r="E74" s="187" t="s">
        <v>2053</v>
      </c>
      <c r="F74" s="156"/>
      <c r="G74" s="156"/>
      <c r="H74" s="188" t="s">
        <v>1674</v>
      </c>
      <c r="I74" s="246" t="s">
        <v>1695</v>
      </c>
      <c r="J74" s="156"/>
      <c r="K74" s="156"/>
      <c r="L74" s="249">
        <v>26719140.629999999</v>
      </c>
      <c r="M74" s="156"/>
      <c r="N74" s="341" t="s">
        <v>1674</v>
      </c>
      <c r="O74" s="341" t="s">
        <v>1695</v>
      </c>
      <c r="P74" s="249">
        <v>0</v>
      </c>
      <c r="Q74" s="156"/>
      <c r="R74" s="246" t="s">
        <v>1674</v>
      </c>
      <c r="S74" s="156"/>
      <c r="T74" s="246" t="s">
        <v>1695</v>
      </c>
      <c r="U74" s="156"/>
      <c r="V74" s="249">
        <v>0</v>
      </c>
      <c r="W74" s="156"/>
      <c r="X74" s="156"/>
      <c r="Y74" s="341" t="s">
        <v>1674</v>
      </c>
      <c r="Z74" s="341" t="s">
        <v>1695</v>
      </c>
      <c r="AA74" s="249">
        <v>0</v>
      </c>
      <c r="AB74" s="156"/>
      <c r="AC74" s="156"/>
      <c r="AD74" s="246" t="s">
        <v>1674</v>
      </c>
      <c r="AE74" s="156"/>
      <c r="AF74" s="341" t="s">
        <v>1695</v>
      </c>
      <c r="AG74" s="249">
        <v>26719140.629999999</v>
      </c>
      <c r="AH74" s="156"/>
      <c r="AI74" s="246" t="s">
        <v>1674</v>
      </c>
      <c r="AJ74" s="156"/>
      <c r="AK74" s="156"/>
    </row>
    <row r="75" spans="4:37" ht="9.9499999999999993" customHeight="1" x14ac:dyDescent="0.25">
      <c r="D75" s="188" t="s">
        <v>1674</v>
      </c>
      <c r="E75" s="187" t="s">
        <v>2054</v>
      </c>
      <c r="F75" s="156"/>
      <c r="G75" s="156"/>
      <c r="H75" s="188" t="s">
        <v>1674</v>
      </c>
      <c r="I75" s="246" t="s">
        <v>1695</v>
      </c>
      <c r="J75" s="156"/>
      <c r="K75" s="156"/>
      <c r="L75" s="249">
        <v>27376228.550000001</v>
      </c>
      <c r="M75" s="156"/>
      <c r="N75" s="341" t="s">
        <v>1674</v>
      </c>
      <c r="O75" s="341" t="s">
        <v>1695</v>
      </c>
      <c r="P75" s="249">
        <v>0</v>
      </c>
      <c r="Q75" s="156"/>
      <c r="R75" s="246" t="s">
        <v>1674</v>
      </c>
      <c r="S75" s="156"/>
      <c r="T75" s="246" t="s">
        <v>1695</v>
      </c>
      <c r="U75" s="156"/>
      <c r="V75" s="249">
        <v>0</v>
      </c>
      <c r="W75" s="156"/>
      <c r="X75" s="156"/>
      <c r="Y75" s="341" t="s">
        <v>1674</v>
      </c>
      <c r="Z75" s="341" t="s">
        <v>1695</v>
      </c>
      <c r="AA75" s="249">
        <v>0</v>
      </c>
      <c r="AB75" s="156"/>
      <c r="AC75" s="156"/>
      <c r="AD75" s="246" t="s">
        <v>1674</v>
      </c>
      <c r="AE75" s="156"/>
      <c r="AF75" s="341" t="s">
        <v>1695</v>
      </c>
      <c r="AG75" s="249">
        <v>27376228.550000001</v>
      </c>
      <c r="AH75" s="156"/>
      <c r="AI75" s="246" t="s">
        <v>1674</v>
      </c>
      <c r="AJ75" s="156"/>
      <c r="AK75" s="156"/>
    </row>
    <row r="76" spans="4:37" ht="9.9499999999999993" customHeight="1" x14ac:dyDescent="0.25">
      <c r="D76" s="188" t="s">
        <v>1674</v>
      </c>
      <c r="E76" s="187" t="s">
        <v>2055</v>
      </c>
      <c r="F76" s="156"/>
      <c r="G76" s="156"/>
      <c r="H76" s="188" t="s">
        <v>1674</v>
      </c>
      <c r="I76" s="246" t="s">
        <v>1695</v>
      </c>
      <c r="J76" s="156"/>
      <c r="K76" s="156"/>
      <c r="L76" s="249">
        <v>29348570.460000001</v>
      </c>
      <c r="M76" s="156"/>
      <c r="N76" s="341" t="s">
        <v>1674</v>
      </c>
      <c r="O76" s="341" t="s">
        <v>1695</v>
      </c>
      <c r="P76" s="249">
        <v>272972.26</v>
      </c>
      <c r="Q76" s="156"/>
      <c r="R76" s="246" t="s">
        <v>1674</v>
      </c>
      <c r="S76" s="156"/>
      <c r="T76" s="246" t="s">
        <v>1695</v>
      </c>
      <c r="U76" s="156"/>
      <c r="V76" s="249">
        <v>0</v>
      </c>
      <c r="W76" s="156"/>
      <c r="X76" s="156"/>
      <c r="Y76" s="341" t="s">
        <v>1674</v>
      </c>
      <c r="Z76" s="341" t="s">
        <v>1695</v>
      </c>
      <c r="AA76" s="249">
        <v>0</v>
      </c>
      <c r="AB76" s="156"/>
      <c r="AC76" s="156"/>
      <c r="AD76" s="246" t="s">
        <v>1674</v>
      </c>
      <c r="AE76" s="156"/>
      <c r="AF76" s="341" t="s">
        <v>1695</v>
      </c>
      <c r="AG76" s="249">
        <v>29621542.719999999</v>
      </c>
      <c r="AH76" s="156"/>
      <c r="AI76" s="246" t="s">
        <v>1674</v>
      </c>
      <c r="AJ76" s="156"/>
      <c r="AK76" s="156"/>
    </row>
    <row r="77" spans="4:37" ht="9.9499999999999993" customHeight="1" x14ac:dyDescent="0.25">
      <c r="D77" s="188" t="s">
        <v>1674</v>
      </c>
      <c r="E77" s="187" t="s">
        <v>2056</v>
      </c>
      <c r="F77" s="156"/>
      <c r="G77" s="156"/>
      <c r="H77" s="188" t="s">
        <v>1674</v>
      </c>
      <c r="I77" s="246" t="s">
        <v>1695</v>
      </c>
      <c r="J77" s="156"/>
      <c r="K77" s="156"/>
      <c r="L77" s="249">
        <v>37010996.119999997</v>
      </c>
      <c r="M77" s="156"/>
      <c r="N77" s="341" t="s">
        <v>1674</v>
      </c>
      <c r="O77" s="341" t="s">
        <v>1695</v>
      </c>
      <c r="P77" s="249">
        <v>0</v>
      </c>
      <c r="Q77" s="156"/>
      <c r="R77" s="246" t="s">
        <v>1674</v>
      </c>
      <c r="S77" s="156"/>
      <c r="T77" s="246" t="s">
        <v>1695</v>
      </c>
      <c r="U77" s="156"/>
      <c r="V77" s="249">
        <v>0</v>
      </c>
      <c r="W77" s="156"/>
      <c r="X77" s="156"/>
      <c r="Y77" s="341" t="s">
        <v>1674</v>
      </c>
      <c r="Z77" s="341" t="s">
        <v>1695</v>
      </c>
      <c r="AA77" s="249">
        <v>0</v>
      </c>
      <c r="AB77" s="156"/>
      <c r="AC77" s="156"/>
      <c r="AD77" s="246" t="s">
        <v>1674</v>
      </c>
      <c r="AE77" s="156"/>
      <c r="AF77" s="341" t="s">
        <v>1695</v>
      </c>
      <c r="AG77" s="249">
        <v>37010996.119999997</v>
      </c>
      <c r="AH77" s="156"/>
      <c r="AI77" s="246" t="s">
        <v>1674</v>
      </c>
      <c r="AJ77" s="156"/>
      <c r="AK77" s="156"/>
    </row>
    <row r="78" spans="4:37" ht="9.9499999999999993" customHeight="1" x14ac:dyDescent="0.25">
      <c r="D78" s="188" t="s">
        <v>1674</v>
      </c>
      <c r="E78" s="187" t="s">
        <v>2057</v>
      </c>
      <c r="F78" s="156"/>
      <c r="G78" s="156"/>
      <c r="H78" s="188" t="s">
        <v>1674</v>
      </c>
      <c r="I78" s="246" t="s">
        <v>1695</v>
      </c>
      <c r="J78" s="156"/>
      <c r="K78" s="156"/>
      <c r="L78" s="249">
        <v>34020455.049999997</v>
      </c>
      <c r="M78" s="156"/>
      <c r="N78" s="341" t="s">
        <v>1674</v>
      </c>
      <c r="O78" s="341" t="s">
        <v>1695</v>
      </c>
      <c r="P78" s="249">
        <v>0</v>
      </c>
      <c r="Q78" s="156"/>
      <c r="R78" s="246" t="s">
        <v>1674</v>
      </c>
      <c r="S78" s="156"/>
      <c r="T78" s="246" t="s">
        <v>1695</v>
      </c>
      <c r="U78" s="156"/>
      <c r="V78" s="249">
        <v>0</v>
      </c>
      <c r="W78" s="156"/>
      <c r="X78" s="156"/>
      <c r="Y78" s="341" t="s">
        <v>1674</v>
      </c>
      <c r="Z78" s="341" t="s">
        <v>1695</v>
      </c>
      <c r="AA78" s="249">
        <v>0</v>
      </c>
      <c r="AB78" s="156"/>
      <c r="AC78" s="156"/>
      <c r="AD78" s="246" t="s">
        <v>1674</v>
      </c>
      <c r="AE78" s="156"/>
      <c r="AF78" s="341" t="s">
        <v>1695</v>
      </c>
      <c r="AG78" s="249">
        <v>34020455.049999997</v>
      </c>
      <c r="AH78" s="156"/>
      <c r="AI78" s="246" t="s">
        <v>1674</v>
      </c>
      <c r="AJ78" s="156"/>
      <c r="AK78" s="156"/>
    </row>
    <row r="79" spans="4:37" ht="9.9499999999999993" customHeight="1" x14ac:dyDescent="0.25">
      <c r="D79" s="188" t="s">
        <v>1674</v>
      </c>
      <c r="E79" s="187" t="s">
        <v>2058</v>
      </c>
      <c r="F79" s="156"/>
      <c r="G79" s="156"/>
      <c r="H79" s="188" t="s">
        <v>1674</v>
      </c>
      <c r="I79" s="246" t="s">
        <v>1695</v>
      </c>
      <c r="J79" s="156"/>
      <c r="K79" s="156"/>
      <c r="L79" s="249">
        <v>35904597.07</v>
      </c>
      <c r="M79" s="156"/>
      <c r="N79" s="341" t="s">
        <v>1674</v>
      </c>
      <c r="O79" s="341" t="s">
        <v>1695</v>
      </c>
      <c r="P79" s="249">
        <v>0</v>
      </c>
      <c r="Q79" s="156"/>
      <c r="R79" s="246" t="s">
        <v>1674</v>
      </c>
      <c r="S79" s="156"/>
      <c r="T79" s="246" t="s">
        <v>1695</v>
      </c>
      <c r="U79" s="156"/>
      <c r="V79" s="249">
        <v>0</v>
      </c>
      <c r="W79" s="156"/>
      <c r="X79" s="156"/>
      <c r="Y79" s="341" t="s">
        <v>1674</v>
      </c>
      <c r="Z79" s="341" t="s">
        <v>1695</v>
      </c>
      <c r="AA79" s="249">
        <v>0</v>
      </c>
      <c r="AB79" s="156"/>
      <c r="AC79" s="156"/>
      <c r="AD79" s="246" t="s">
        <v>1674</v>
      </c>
      <c r="AE79" s="156"/>
      <c r="AF79" s="341" t="s">
        <v>1695</v>
      </c>
      <c r="AG79" s="249">
        <v>35904597.07</v>
      </c>
      <c r="AH79" s="156"/>
      <c r="AI79" s="246" t="s">
        <v>1674</v>
      </c>
      <c r="AJ79" s="156"/>
      <c r="AK79" s="156"/>
    </row>
    <row r="80" spans="4:37" ht="9.9499999999999993" customHeight="1" x14ac:dyDescent="0.25">
      <c r="D80" s="188" t="s">
        <v>1674</v>
      </c>
      <c r="E80" s="187" t="s">
        <v>2059</v>
      </c>
      <c r="F80" s="156"/>
      <c r="G80" s="156"/>
      <c r="H80" s="188" t="s">
        <v>1674</v>
      </c>
      <c r="I80" s="246" t="s">
        <v>1695</v>
      </c>
      <c r="J80" s="156"/>
      <c r="K80" s="156"/>
      <c r="L80" s="249">
        <v>22189964.109999999</v>
      </c>
      <c r="M80" s="156"/>
      <c r="N80" s="341" t="s">
        <v>1674</v>
      </c>
      <c r="O80" s="341" t="s">
        <v>1695</v>
      </c>
      <c r="P80" s="249">
        <v>0</v>
      </c>
      <c r="Q80" s="156"/>
      <c r="R80" s="246" t="s">
        <v>1674</v>
      </c>
      <c r="S80" s="156"/>
      <c r="T80" s="246" t="s">
        <v>1695</v>
      </c>
      <c r="U80" s="156"/>
      <c r="V80" s="249">
        <v>0</v>
      </c>
      <c r="W80" s="156"/>
      <c r="X80" s="156"/>
      <c r="Y80" s="341" t="s">
        <v>1674</v>
      </c>
      <c r="Z80" s="341" t="s">
        <v>1695</v>
      </c>
      <c r="AA80" s="249">
        <v>0</v>
      </c>
      <c r="AB80" s="156"/>
      <c r="AC80" s="156"/>
      <c r="AD80" s="246" t="s">
        <v>1674</v>
      </c>
      <c r="AE80" s="156"/>
      <c r="AF80" s="341" t="s">
        <v>1695</v>
      </c>
      <c r="AG80" s="249">
        <v>22189964.109999999</v>
      </c>
      <c r="AH80" s="156"/>
      <c r="AI80" s="246" t="s">
        <v>1674</v>
      </c>
      <c r="AJ80" s="156"/>
      <c r="AK80" s="156"/>
    </row>
    <row r="81" spans="4:37" ht="9.9499999999999993" customHeight="1" x14ac:dyDescent="0.25">
      <c r="D81" s="188" t="s">
        <v>1674</v>
      </c>
      <c r="E81" s="187" t="s">
        <v>2060</v>
      </c>
      <c r="F81" s="156"/>
      <c r="G81" s="156"/>
      <c r="H81" s="188" t="s">
        <v>1674</v>
      </c>
      <c r="I81" s="246" t="s">
        <v>1695</v>
      </c>
      <c r="J81" s="156"/>
      <c r="K81" s="156"/>
      <c r="L81" s="249">
        <v>19300905.940000001</v>
      </c>
      <c r="M81" s="156"/>
      <c r="N81" s="341" t="s">
        <v>1674</v>
      </c>
      <c r="O81" s="341" t="s">
        <v>1695</v>
      </c>
      <c r="P81" s="249">
        <v>0</v>
      </c>
      <c r="Q81" s="156"/>
      <c r="R81" s="246" t="s">
        <v>1674</v>
      </c>
      <c r="S81" s="156"/>
      <c r="T81" s="246" t="s">
        <v>1695</v>
      </c>
      <c r="U81" s="156"/>
      <c r="V81" s="249">
        <v>0</v>
      </c>
      <c r="W81" s="156"/>
      <c r="X81" s="156"/>
      <c r="Y81" s="341" t="s">
        <v>1674</v>
      </c>
      <c r="Z81" s="341" t="s">
        <v>1695</v>
      </c>
      <c r="AA81" s="249">
        <v>231948.58</v>
      </c>
      <c r="AB81" s="156"/>
      <c r="AC81" s="156"/>
      <c r="AD81" s="246" t="s">
        <v>1674</v>
      </c>
      <c r="AE81" s="156"/>
      <c r="AF81" s="341" t="s">
        <v>1695</v>
      </c>
      <c r="AG81" s="249">
        <v>19532854.52</v>
      </c>
      <c r="AH81" s="156"/>
      <c r="AI81" s="246" t="s">
        <v>1674</v>
      </c>
      <c r="AJ81" s="156"/>
      <c r="AK81" s="156"/>
    </row>
    <row r="82" spans="4:37" ht="9.9499999999999993" customHeight="1" x14ac:dyDescent="0.25">
      <c r="D82" s="188" t="s">
        <v>1674</v>
      </c>
      <c r="E82" s="187" t="s">
        <v>2061</v>
      </c>
      <c r="F82" s="156"/>
      <c r="G82" s="156"/>
      <c r="H82" s="188" t="s">
        <v>1674</v>
      </c>
      <c r="I82" s="246" t="s">
        <v>1695</v>
      </c>
      <c r="J82" s="156"/>
      <c r="K82" s="156"/>
      <c r="L82" s="249">
        <v>5853718</v>
      </c>
      <c r="M82" s="156"/>
      <c r="N82" s="341" t="s">
        <v>1674</v>
      </c>
      <c r="O82" s="341" t="s">
        <v>1695</v>
      </c>
      <c r="P82" s="249">
        <v>0</v>
      </c>
      <c r="Q82" s="156"/>
      <c r="R82" s="246" t="s">
        <v>1674</v>
      </c>
      <c r="S82" s="156"/>
      <c r="T82" s="246" t="s">
        <v>1695</v>
      </c>
      <c r="U82" s="156"/>
      <c r="V82" s="249">
        <v>0</v>
      </c>
      <c r="W82" s="156"/>
      <c r="X82" s="156"/>
      <c r="Y82" s="341" t="s">
        <v>1674</v>
      </c>
      <c r="Z82" s="341" t="s">
        <v>1695</v>
      </c>
      <c r="AA82" s="249">
        <v>0</v>
      </c>
      <c r="AB82" s="156"/>
      <c r="AC82" s="156"/>
      <c r="AD82" s="246" t="s">
        <v>1674</v>
      </c>
      <c r="AE82" s="156"/>
      <c r="AF82" s="341" t="s">
        <v>1695</v>
      </c>
      <c r="AG82" s="249">
        <v>5853718</v>
      </c>
      <c r="AH82" s="156"/>
      <c r="AI82" s="246" t="s">
        <v>1674</v>
      </c>
      <c r="AJ82" s="156"/>
      <c r="AK82" s="156"/>
    </row>
    <row r="83" spans="4:37" ht="9.9499999999999993" customHeight="1" x14ac:dyDescent="0.25">
      <c r="D83" s="188" t="s">
        <v>1674</v>
      </c>
      <c r="E83" s="187" t="s">
        <v>2062</v>
      </c>
      <c r="F83" s="156"/>
      <c r="G83" s="156"/>
      <c r="H83" s="188" t="s">
        <v>1674</v>
      </c>
      <c r="I83" s="246" t="s">
        <v>1695</v>
      </c>
      <c r="J83" s="156"/>
      <c r="K83" s="156"/>
      <c r="L83" s="249">
        <v>595454.61</v>
      </c>
      <c r="M83" s="156"/>
      <c r="N83" s="341" t="s">
        <v>1674</v>
      </c>
      <c r="O83" s="341" t="s">
        <v>1695</v>
      </c>
      <c r="P83" s="249">
        <v>0</v>
      </c>
      <c r="Q83" s="156"/>
      <c r="R83" s="246" t="s">
        <v>1674</v>
      </c>
      <c r="S83" s="156"/>
      <c r="T83" s="246" t="s">
        <v>1695</v>
      </c>
      <c r="U83" s="156"/>
      <c r="V83" s="249">
        <v>0</v>
      </c>
      <c r="W83" s="156"/>
      <c r="X83" s="156"/>
      <c r="Y83" s="341" t="s">
        <v>1674</v>
      </c>
      <c r="Z83" s="341" t="s">
        <v>1695</v>
      </c>
      <c r="AA83" s="249">
        <v>0</v>
      </c>
      <c r="AB83" s="156"/>
      <c r="AC83" s="156"/>
      <c r="AD83" s="246" t="s">
        <v>1674</v>
      </c>
      <c r="AE83" s="156"/>
      <c r="AF83" s="341" t="s">
        <v>1695</v>
      </c>
      <c r="AG83" s="249">
        <v>595454.61</v>
      </c>
      <c r="AH83" s="156"/>
      <c r="AI83" s="246" t="s">
        <v>1674</v>
      </c>
      <c r="AJ83" s="156"/>
      <c r="AK83" s="156"/>
    </row>
    <row r="84" spans="4:37" ht="15.75" thickBot="1" x14ac:dyDescent="0.3">
      <c r="D84" s="188" t="s">
        <v>1674</v>
      </c>
      <c r="E84" s="266" t="s">
        <v>1674</v>
      </c>
      <c r="F84" s="156"/>
      <c r="G84" s="156"/>
      <c r="H84" s="342" t="s">
        <v>1674</v>
      </c>
      <c r="I84" s="343" t="s">
        <v>1695</v>
      </c>
      <c r="J84" s="186"/>
      <c r="K84" s="186"/>
      <c r="L84" s="344">
        <v>311166781.83999997</v>
      </c>
      <c r="M84" s="186"/>
      <c r="N84" s="342" t="s">
        <v>1674</v>
      </c>
      <c r="O84" s="345" t="s">
        <v>1695</v>
      </c>
      <c r="P84" s="344">
        <v>272972.26</v>
      </c>
      <c r="Q84" s="186"/>
      <c r="R84" s="266" t="s">
        <v>1674</v>
      </c>
      <c r="S84" s="156"/>
      <c r="T84" s="343" t="s">
        <v>1695</v>
      </c>
      <c r="U84" s="186"/>
      <c r="V84" s="344">
        <v>0</v>
      </c>
      <c r="W84" s="186"/>
      <c r="X84" s="186"/>
      <c r="Y84" s="342" t="s">
        <v>1674</v>
      </c>
      <c r="Z84" s="345" t="s">
        <v>1695</v>
      </c>
      <c r="AA84" s="344">
        <v>299790.53000000003</v>
      </c>
      <c r="AB84" s="186"/>
      <c r="AC84" s="186"/>
      <c r="AD84" s="266" t="s">
        <v>1674</v>
      </c>
      <c r="AE84" s="156"/>
      <c r="AF84" s="345" t="s">
        <v>1695</v>
      </c>
      <c r="AG84" s="344">
        <v>311739544.63</v>
      </c>
      <c r="AH84" s="186"/>
      <c r="AI84" s="266" t="s">
        <v>1674</v>
      </c>
      <c r="AJ84" s="156"/>
      <c r="AK84" s="156"/>
    </row>
    <row r="85" spans="4:37" ht="15.75" thickTop="1" x14ac:dyDescent="0.25">
      <c r="D85" s="346" t="s">
        <v>1674</v>
      </c>
      <c r="E85" s="347" t="s">
        <v>1674</v>
      </c>
      <c r="F85" s="156"/>
      <c r="G85" s="156"/>
      <c r="H85" s="346" t="s">
        <v>1674</v>
      </c>
      <c r="I85" s="347" t="s">
        <v>1674</v>
      </c>
      <c r="J85" s="156"/>
      <c r="K85" s="156"/>
      <c r="L85" s="347" t="s">
        <v>1674</v>
      </c>
      <c r="M85" s="156"/>
      <c r="N85" s="346" t="s">
        <v>1674</v>
      </c>
      <c r="O85" s="346" t="s">
        <v>1674</v>
      </c>
      <c r="P85" s="347" t="s">
        <v>1674</v>
      </c>
      <c r="Q85" s="156"/>
      <c r="R85" s="347" t="s">
        <v>1674</v>
      </c>
      <c r="S85" s="156"/>
      <c r="T85" s="347" t="s">
        <v>1674</v>
      </c>
      <c r="U85" s="156"/>
      <c r="V85" s="347" t="s">
        <v>1674</v>
      </c>
      <c r="W85" s="156"/>
      <c r="X85" s="156"/>
      <c r="Y85" s="346" t="s">
        <v>1674</v>
      </c>
      <c r="Z85" s="346" t="s">
        <v>1674</v>
      </c>
      <c r="AA85" s="347" t="s">
        <v>1674</v>
      </c>
      <c r="AB85" s="156"/>
      <c r="AC85" s="156"/>
      <c r="AD85" s="347" t="s">
        <v>1674</v>
      </c>
      <c r="AE85" s="156"/>
      <c r="AF85" s="346" t="s">
        <v>1674</v>
      </c>
      <c r="AG85" s="347" t="s">
        <v>1674</v>
      </c>
      <c r="AH85" s="156"/>
      <c r="AI85" s="347" t="s">
        <v>1674</v>
      </c>
      <c r="AJ85" s="156"/>
      <c r="AK85" s="156"/>
    </row>
    <row r="86" spans="4:37" hidden="1" x14ac:dyDescent="0.25">
      <c r="D86" s="329" t="s">
        <v>1674</v>
      </c>
      <c r="E86" s="330" t="s">
        <v>1674</v>
      </c>
      <c r="F86" s="156"/>
      <c r="G86" s="156"/>
      <c r="H86" s="329" t="s">
        <v>1674</v>
      </c>
      <c r="I86" s="330" t="s">
        <v>1674</v>
      </c>
      <c r="J86" s="156"/>
      <c r="K86" s="156"/>
      <c r="L86" s="330" t="s">
        <v>1674</v>
      </c>
      <c r="M86" s="156"/>
      <c r="N86" s="329" t="s">
        <v>1674</v>
      </c>
      <c r="O86" s="329" t="s">
        <v>1674</v>
      </c>
      <c r="P86" s="330" t="s">
        <v>1674</v>
      </c>
      <c r="Q86" s="156"/>
      <c r="R86" s="330" t="s">
        <v>1674</v>
      </c>
      <c r="S86" s="156"/>
      <c r="T86" s="330" t="s">
        <v>1674</v>
      </c>
      <c r="U86" s="156"/>
      <c r="V86" s="330" t="s">
        <v>1674</v>
      </c>
      <c r="W86" s="156"/>
      <c r="X86" s="156"/>
      <c r="Y86" s="329" t="s">
        <v>1674</v>
      </c>
      <c r="Z86" s="329" t="s">
        <v>1674</v>
      </c>
      <c r="AA86" s="330" t="s">
        <v>1674</v>
      </c>
      <c r="AB86" s="156"/>
      <c r="AC86" s="156"/>
      <c r="AD86" s="331" t="s">
        <v>1674</v>
      </c>
      <c r="AE86" s="156"/>
      <c r="AF86" s="332" t="s">
        <v>1674</v>
      </c>
      <c r="AG86" s="331" t="s">
        <v>1674</v>
      </c>
      <c r="AH86" s="156"/>
      <c r="AI86" s="331" t="s">
        <v>1674</v>
      </c>
      <c r="AJ86" s="156"/>
      <c r="AK86" s="156"/>
    </row>
    <row r="87" spans="4:37" ht="24.95" customHeight="1" x14ac:dyDescent="0.25">
      <c r="D87" s="218" t="s">
        <v>1946</v>
      </c>
      <c r="E87" s="333" t="s">
        <v>2044</v>
      </c>
      <c r="F87" s="279"/>
      <c r="G87" s="279"/>
      <c r="H87" s="334" t="s">
        <v>1674</v>
      </c>
      <c r="I87" s="335" t="s">
        <v>2045</v>
      </c>
      <c r="J87" s="279"/>
      <c r="K87" s="279"/>
      <c r="L87" s="279"/>
      <c r="M87" s="279"/>
      <c r="N87" s="336" t="s">
        <v>1674</v>
      </c>
      <c r="O87" s="335" t="s">
        <v>2046</v>
      </c>
      <c r="P87" s="279"/>
      <c r="Q87" s="279"/>
      <c r="R87" s="337" t="s">
        <v>1674</v>
      </c>
      <c r="S87" s="156"/>
      <c r="T87" s="335" t="s">
        <v>2047</v>
      </c>
      <c r="U87" s="279"/>
      <c r="V87" s="279"/>
      <c r="W87" s="279"/>
      <c r="X87" s="279"/>
      <c r="Y87" s="336" t="s">
        <v>1674</v>
      </c>
      <c r="Z87" s="335" t="s">
        <v>2048</v>
      </c>
      <c r="AA87" s="279"/>
      <c r="AB87" s="279"/>
      <c r="AC87" s="279"/>
      <c r="AD87" s="338" t="s">
        <v>1674</v>
      </c>
      <c r="AE87" s="156"/>
      <c r="AF87" s="339" t="s">
        <v>89</v>
      </c>
      <c r="AG87" s="279"/>
      <c r="AH87" s="279"/>
      <c r="AI87" s="338" t="s">
        <v>1674</v>
      </c>
      <c r="AJ87" s="156"/>
      <c r="AK87" s="156"/>
    </row>
    <row r="88" spans="4:37" x14ac:dyDescent="0.25">
      <c r="D88" s="340" t="s">
        <v>1619</v>
      </c>
      <c r="E88" s="246" t="s">
        <v>1674</v>
      </c>
      <c r="F88" s="156"/>
      <c r="G88" s="156"/>
      <c r="H88" s="341" t="s">
        <v>1674</v>
      </c>
      <c r="I88" s="246" t="s">
        <v>1674</v>
      </c>
      <c r="J88" s="156"/>
      <c r="K88" s="156"/>
      <c r="L88" s="246" t="s">
        <v>1674</v>
      </c>
      <c r="M88" s="156"/>
      <c r="N88" s="341" t="s">
        <v>1674</v>
      </c>
      <c r="O88" s="341" t="s">
        <v>1674</v>
      </c>
      <c r="P88" s="246" t="s">
        <v>1674</v>
      </c>
      <c r="Q88" s="156"/>
      <c r="R88" s="246" t="s">
        <v>1674</v>
      </c>
      <c r="S88" s="156"/>
      <c r="T88" s="246" t="s">
        <v>1674</v>
      </c>
      <c r="U88" s="156"/>
      <c r="V88" s="246" t="s">
        <v>1674</v>
      </c>
      <c r="W88" s="156"/>
      <c r="X88" s="156"/>
      <c r="Y88" s="341" t="s">
        <v>1674</v>
      </c>
      <c r="Z88" s="341" t="s">
        <v>1674</v>
      </c>
      <c r="AA88" s="246" t="s">
        <v>1674</v>
      </c>
      <c r="AB88" s="156"/>
      <c r="AC88" s="156"/>
      <c r="AD88" s="246" t="s">
        <v>1674</v>
      </c>
      <c r="AE88" s="156"/>
      <c r="AF88" s="341" t="s">
        <v>1674</v>
      </c>
      <c r="AG88" s="246" t="s">
        <v>1674</v>
      </c>
      <c r="AH88" s="156"/>
      <c r="AI88" s="246" t="s">
        <v>1674</v>
      </c>
      <c r="AJ88" s="156"/>
      <c r="AK88" s="156"/>
    </row>
    <row r="89" spans="4:37" ht="9.9499999999999993" customHeight="1" x14ac:dyDescent="0.25">
      <c r="D89" s="188" t="s">
        <v>1674</v>
      </c>
      <c r="E89" s="187" t="s">
        <v>2049</v>
      </c>
      <c r="F89" s="156"/>
      <c r="G89" s="156"/>
      <c r="H89" s="188" t="s">
        <v>1674</v>
      </c>
      <c r="I89" s="246" t="s">
        <v>1695</v>
      </c>
      <c r="J89" s="156"/>
      <c r="K89" s="156"/>
      <c r="L89" s="249">
        <v>18625760.43</v>
      </c>
      <c r="M89" s="156"/>
      <c r="N89" s="341" t="s">
        <v>1674</v>
      </c>
      <c r="O89" s="341" t="s">
        <v>1695</v>
      </c>
      <c r="P89" s="249">
        <v>0</v>
      </c>
      <c r="Q89" s="156"/>
      <c r="R89" s="246" t="s">
        <v>1674</v>
      </c>
      <c r="S89" s="156"/>
      <c r="T89" s="246" t="s">
        <v>1695</v>
      </c>
      <c r="U89" s="156"/>
      <c r="V89" s="249">
        <v>27232.39</v>
      </c>
      <c r="W89" s="156"/>
      <c r="X89" s="156"/>
      <c r="Y89" s="341" t="s">
        <v>1674</v>
      </c>
      <c r="Z89" s="341" t="s">
        <v>1695</v>
      </c>
      <c r="AA89" s="249">
        <v>112784.71</v>
      </c>
      <c r="AB89" s="156"/>
      <c r="AC89" s="156"/>
      <c r="AD89" s="246" t="s">
        <v>1674</v>
      </c>
      <c r="AE89" s="156"/>
      <c r="AF89" s="341" t="s">
        <v>1695</v>
      </c>
      <c r="AG89" s="249">
        <v>18765777.530000001</v>
      </c>
      <c r="AH89" s="156"/>
      <c r="AI89" s="246" t="s">
        <v>1674</v>
      </c>
      <c r="AJ89" s="156"/>
      <c r="AK89" s="156"/>
    </row>
    <row r="90" spans="4:37" ht="9.9499999999999993" customHeight="1" x14ac:dyDescent="0.25">
      <c r="D90" s="188" t="s">
        <v>1674</v>
      </c>
      <c r="E90" s="187" t="s">
        <v>2050</v>
      </c>
      <c r="F90" s="156"/>
      <c r="G90" s="156"/>
      <c r="H90" s="188" t="s">
        <v>1674</v>
      </c>
      <c r="I90" s="246" t="s">
        <v>1695</v>
      </c>
      <c r="J90" s="156"/>
      <c r="K90" s="156"/>
      <c r="L90" s="249">
        <v>19390710.09</v>
      </c>
      <c r="M90" s="156"/>
      <c r="N90" s="341" t="s">
        <v>1674</v>
      </c>
      <c r="O90" s="341" t="s">
        <v>1695</v>
      </c>
      <c r="P90" s="249">
        <v>0</v>
      </c>
      <c r="Q90" s="156"/>
      <c r="R90" s="246" t="s">
        <v>1674</v>
      </c>
      <c r="S90" s="156"/>
      <c r="T90" s="246" t="s">
        <v>1695</v>
      </c>
      <c r="U90" s="156"/>
      <c r="V90" s="249">
        <v>243676.59</v>
      </c>
      <c r="W90" s="156"/>
      <c r="X90" s="156"/>
      <c r="Y90" s="341" t="s">
        <v>1674</v>
      </c>
      <c r="Z90" s="341" t="s">
        <v>1695</v>
      </c>
      <c r="AA90" s="249">
        <v>0</v>
      </c>
      <c r="AB90" s="156"/>
      <c r="AC90" s="156"/>
      <c r="AD90" s="246" t="s">
        <v>1674</v>
      </c>
      <c r="AE90" s="156"/>
      <c r="AF90" s="341" t="s">
        <v>1695</v>
      </c>
      <c r="AG90" s="249">
        <v>19634386.68</v>
      </c>
      <c r="AH90" s="156"/>
      <c r="AI90" s="246" t="s">
        <v>1674</v>
      </c>
      <c r="AJ90" s="156"/>
      <c r="AK90" s="156"/>
    </row>
    <row r="91" spans="4:37" ht="9.9499999999999993" customHeight="1" x14ac:dyDescent="0.25">
      <c r="D91" s="188" t="s">
        <v>1674</v>
      </c>
      <c r="E91" s="187" t="s">
        <v>2051</v>
      </c>
      <c r="F91" s="156"/>
      <c r="G91" s="156"/>
      <c r="H91" s="188" t="s">
        <v>1674</v>
      </c>
      <c r="I91" s="246" t="s">
        <v>1695</v>
      </c>
      <c r="J91" s="156"/>
      <c r="K91" s="156"/>
      <c r="L91" s="249">
        <v>27644077.239999998</v>
      </c>
      <c r="M91" s="156"/>
      <c r="N91" s="341" t="s">
        <v>1674</v>
      </c>
      <c r="O91" s="341" t="s">
        <v>1695</v>
      </c>
      <c r="P91" s="249">
        <v>73974.720000000001</v>
      </c>
      <c r="Q91" s="156"/>
      <c r="R91" s="246" t="s">
        <v>1674</v>
      </c>
      <c r="S91" s="156"/>
      <c r="T91" s="246" t="s">
        <v>1695</v>
      </c>
      <c r="U91" s="156"/>
      <c r="V91" s="249">
        <v>0</v>
      </c>
      <c r="W91" s="156"/>
      <c r="X91" s="156"/>
      <c r="Y91" s="341" t="s">
        <v>1674</v>
      </c>
      <c r="Z91" s="341" t="s">
        <v>1695</v>
      </c>
      <c r="AA91" s="249">
        <v>152656.95999999999</v>
      </c>
      <c r="AB91" s="156"/>
      <c r="AC91" s="156"/>
      <c r="AD91" s="246" t="s">
        <v>1674</v>
      </c>
      <c r="AE91" s="156"/>
      <c r="AF91" s="341" t="s">
        <v>1695</v>
      </c>
      <c r="AG91" s="249">
        <v>27870708.920000002</v>
      </c>
      <c r="AH91" s="156"/>
      <c r="AI91" s="246" t="s">
        <v>1674</v>
      </c>
      <c r="AJ91" s="156"/>
      <c r="AK91" s="156"/>
    </row>
    <row r="92" spans="4:37" ht="9.9499999999999993" customHeight="1" x14ac:dyDescent="0.25">
      <c r="D92" s="188" t="s">
        <v>1674</v>
      </c>
      <c r="E92" s="187" t="s">
        <v>2052</v>
      </c>
      <c r="F92" s="156"/>
      <c r="G92" s="156"/>
      <c r="H92" s="188" t="s">
        <v>1674</v>
      </c>
      <c r="I92" s="246" t="s">
        <v>1695</v>
      </c>
      <c r="J92" s="156"/>
      <c r="K92" s="156"/>
      <c r="L92" s="249">
        <v>31058426.91</v>
      </c>
      <c r="M92" s="156"/>
      <c r="N92" s="341" t="s">
        <v>1674</v>
      </c>
      <c r="O92" s="341" t="s">
        <v>1695</v>
      </c>
      <c r="P92" s="249">
        <v>146863.15</v>
      </c>
      <c r="Q92" s="156"/>
      <c r="R92" s="246" t="s">
        <v>1674</v>
      </c>
      <c r="S92" s="156"/>
      <c r="T92" s="246" t="s">
        <v>1695</v>
      </c>
      <c r="U92" s="156"/>
      <c r="V92" s="249">
        <v>0</v>
      </c>
      <c r="W92" s="156"/>
      <c r="X92" s="156"/>
      <c r="Y92" s="341" t="s">
        <v>1674</v>
      </c>
      <c r="Z92" s="341" t="s">
        <v>1695</v>
      </c>
      <c r="AA92" s="249">
        <v>206044.91</v>
      </c>
      <c r="AB92" s="156"/>
      <c r="AC92" s="156"/>
      <c r="AD92" s="246" t="s">
        <v>1674</v>
      </c>
      <c r="AE92" s="156"/>
      <c r="AF92" s="341" t="s">
        <v>1695</v>
      </c>
      <c r="AG92" s="249">
        <v>31411334.969999999</v>
      </c>
      <c r="AH92" s="156"/>
      <c r="AI92" s="246" t="s">
        <v>1674</v>
      </c>
      <c r="AJ92" s="156"/>
      <c r="AK92" s="156"/>
    </row>
    <row r="93" spans="4:37" ht="9.9499999999999993" customHeight="1" x14ac:dyDescent="0.25">
      <c r="D93" s="188" t="s">
        <v>1674</v>
      </c>
      <c r="E93" s="187" t="s">
        <v>2053</v>
      </c>
      <c r="F93" s="156"/>
      <c r="G93" s="156"/>
      <c r="H93" s="188" t="s">
        <v>1674</v>
      </c>
      <c r="I93" s="246" t="s">
        <v>1695</v>
      </c>
      <c r="J93" s="156"/>
      <c r="K93" s="156"/>
      <c r="L93" s="249">
        <v>43349807.25</v>
      </c>
      <c r="M93" s="156"/>
      <c r="N93" s="341" t="s">
        <v>1674</v>
      </c>
      <c r="O93" s="341" t="s">
        <v>1695</v>
      </c>
      <c r="P93" s="249">
        <v>267990.56</v>
      </c>
      <c r="Q93" s="156"/>
      <c r="R93" s="246" t="s">
        <v>1674</v>
      </c>
      <c r="S93" s="156"/>
      <c r="T93" s="246" t="s">
        <v>1695</v>
      </c>
      <c r="U93" s="156"/>
      <c r="V93" s="249">
        <v>0</v>
      </c>
      <c r="W93" s="156"/>
      <c r="X93" s="156"/>
      <c r="Y93" s="341" t="s">
        <v>1674</v>
      </c>
      <c r="Z93" s="341" t="s">
        <v>1695</v>
      </c>
      <c r="AA93" s="249">
        <v>0</v>
      </c>
      <c r="AB93" s="156"/>
      <c r="AC93" s="156"/>
      <c r="AD93" s="246" t="s">
        <v>1674</v>
      </c>
      <c r="AE93" s="156"/>
      <c r="AF93" s="341" t="s">
        <v>1695</v>
      </c>
      <c r="AG93" s="249">
        <v>43617797.810000002</v>
      </c>
      <c r="AH93" s="156"/>
      <c r="AI93" s="246" t="s">
        <v>1674</v>
      </c>
      <c r="AJ93" s="156"/>
      <c r="AK93" s="156"/>
    </row>
    <row r="94" spans="4:37" ht="9.9499999999999993" customHeight="1" x14ac:dyDescent="0.25">
      <c r="D94" s="188" t="s">
        <v>1674</v>
      </c>
      <c r="E94" s="187" t="s">
        <v>2054</v>
      </c>
      <c r="F94" s="156"/>
      <c r="G94" s="156"/>
      <c r="H94" s="188" t="s">
        <v>1674</v>
      </c>
      <c r="I94" s="246" t="s">
        <v>1695</v>
      </c>
      <c r="J94" s="156"/>
      <c r="K94" s="156"/>
      <c r="L94" s="249">
        <v>50801450.899999999</v>
      </c>
      <c r="M94" s="156"/>
      <c r="N94" s="341" t="s">
        <v>1674</v>
      </c>
      <c r="O94" s="341" t="s">
        <v>1695</v>
      </c>
      <c r="P94" s="249">
        <v>180019.23</v>
      </c>
      <c r="Q94" s="156"/>
      <c r="R94" s="246" t="s">
        <v>1674</v>
      </c>
      <c r="S94" s="156"/>
      <c r="T94" s="246" t="s">
        <v>1695</v>
      </c>
      <c r="U94" s="156"/>
      <c r="V94" s="249">
        <v>0</v>
      </c>
      <c r="W94" s="156"/>
      <c r="X94" s="156"/>
      <c r="Y94" s="341" t="s">
        <v>1674</v>
      </c>
      <c r="Z94" s="341" t="s">
        <v>1695</v>
      </c>
      <c r="AA94" s="249">
        <v>0</v>
      </c>
      <c r="AB94" s="156"/>
      <c r="AC94" s="156"/>
      <c r="AD94" s="246" t="s">
        <v>1674</v>
      </c>
      <c r="AE94" s="156"/>
      <c r="AF94" s="341" t="s">
        <v>1695</v>
      </c>
      <c r="AG94" s="249">
        <v>50981470.130000003</v>
      </c>
      <c r="AH94" s="156"/>
      <c r="AI94" s="246" t="s">
        <v>1674</v>
      </c>
      <c r="AJ94" s="156"/>
      <c r="AK94" s="156"/>
    </row>
    <row r="95" spans="4:37" ht="9.9499999999999993" customHeight="1" x14ac:dyDescent="0.25">
      <c r="D95" s="188" t="s">
        <v>1674</v>
      </c>
      <c r="E95" s="187" t="s">
        <v>2055</v>
      </c>
      <c r="F95" s="156"/>
      <c r="G95" s="156"/>
      <c r="H95" s="188" t="s">
        <v>1674</v>
      </c>
      <c r="I95" s="246" t="s">
        <v>1695</v>
      </c>
      <c r="J95" s="156"/>
      <c r="K95" s="156"/>
      <c r="L95" s="249">
        <v>57672417.770000003</v>
      </c>
      <c r="M95" s="156"/>
      <c r="N95" s="341" t="s">
        <v>1674</v>
      </c>
      <c r="O95" s="341" t="s">
        <v>1695</v>
      </c>
      <c r="P95" s="249">
        <v>362097.57</v>
      </c>
      <c r="Q95" s="156"/>
      <c r="R95" s="246" t="s">
        <v>1674</v>
      </c>
      <c r="S95" s="156"/>
      <c r="T95" s="246" t="s">
        <v>1695</v>
      </c>
      <c r="U95" s="156"/>
      <c r="V95" s="249">
        <v>126764.01</v>
      </c>
      <c r="W95" s="156"/>
      <c r="X95" s="156"/>
      <c r="Y95" s="341" t="s">
        <v>1674</v>
      </c>
      <c r="Z95" s="341" t="s">
        <v>1695</v>
      </c>
      <c r="AA95" s="249">
        <v>303638.84000000003</v>
      </c>
      <c r="AB95" s="156"/>
      <c r="AC95" s="156"/>
      <c r="AD95" s="246" t="s">
        <v>1674</v>
      </c>
      <c r="AE95" s="156"/>
      <c r="AF95" s="341" t="s">
        <v>1695</v>
      </c>
      <c r="AG95" s="249">
        <v>58464918.189999998</v>
      </c>
      <c r="AH95" s="156"/>
      <c r="AI95" s="246" t="s">
        <v>1674</v>
      </c>
      <c r="AJ95" s="156"/>
      <c r="AK95" s="156"/>
    </row>
    <row r="96" spans="4:37" ht="9.9499999999999993" customHeight="1" x14ac:dyDescent="0.25">
      <c r="D96" s="188" t="s">
        <v>1674</v>
      </c>
      <c r="E96" s="187" t="s">
        <v>2056</v>
      </c>
      <c r="F96" s="156"/>
      <c r="G96" s="156"/>
      <c r="H96" s="188" t="s">
        <v>1674</v>
      </c>
      <c r="I96" s="246" t="s">
        <v>1695</v>
      </c>
      <c r="J96" s="156"/>
      <c r="K96" s="156"/>
      <c r="L96" s="249">
        <v>43869390.159999996</v>
      </c>
      <c r="M96" s="156"/>
      <c r="N96" s="341" t="s">
        <v>1674</v>
      </c>
      <c r="O96" s="341" t="s">
        <v>1695</v>
      </c>
      <c r="P96" s="249">
        <v>0</v>
      </c>
      <c r="Q96" s="156"/>
      <c r="R96" s="246" t="s">
        <v>1674</v>
      </c>
      <c r="S96" s="156"/>
      <c r="T96" s="246" t="s">
        <v>1695</v>
      </c>
      <c r="U96" s="156"/>
      <c r="V96" s="249">
        <v>221394.87</v>
      </c>
      <c r="W96" s="156"/>
      <c r="X96" s="156"/>
      <c r="Y96" s="341" t="s">
        <v>1674</v>
      </c>
      <c r="Z96" s="341" t="s">
        <v>1695</v>
      </c>
      <c r="AA96" s="249">
        <v>122639.49</v>
      </c>
      <c r="AB96" s="156"/>
      <c r="AC96" s="156"/>
      <c r="AD96" s="246" t="s">
        <v>1674</v>
      </c>
      <c r="AE96" s="156"/>
      <c r="AF96" s="341" t="s">
        <v>1695</v>
      </c>
      <c r="AG96" s="249">
        <v>44213424.520000003</v>
      </c>
      <c r="AH96" s="156"/>
      <c r="AI96" s="246" t="s">
        <v>1674</v>
      </c>
      <c r="AJ96" s="156"/>
      <c r="AK96" s="156"/>
    </row>
    <row r="97" spans="4:37" ht="9.9499999999999993" customHeight="1" x14ac:dyDescent="0.25">
      <c r="D97" s="188" t="s">
        <v>1674</v>
      </c>
      <c r="E97" s="187" t="s">
        <v>2057</v>
      </c>
      <c r="F97" s="156"/>
      <c r="G97" s="156"/>
      <c r="H97" s="188" t="s">
        <v>1674</v>
      </c>
      <c r="I97" s="246" t="s">
        <v>1695</v>
      </c>
      <c r="J97" s="156"/>
      <c r="K97" s="156"/>
      <c r="L97" s="249">
        <v>33314660.370000001</v>
      </c>
      <c r="M97" s="156"/>
      <c r="N97" s="341" t="s">
        <v>1674</v>
      </c>
      <c r="O97" s="341" t="s">
        <v>1695</v>
      </c>
      <c r="P97" s="249">
        <v>0</v>
      </c>
      <c r="Q97" s="156"/>
      <c r="R97" s="246" t="s">
        <v>1674</v>
      </c>
      <c r="S97" s="156"/>
      <c r="T97" s="246" t="s">
        <v>1695</v>
      </c>
      <c r="U97" s="156"/>
      <c r="V97" s="249">
        <v>0</v>
      </c>
      <c r="W97" s="156"/>
      <c r="X97" s="156"/>
      <c r="Y97" s="341" t="s">
        <v>1674</v>
      </c>
      <c r="Z97" s="341" t="s">
        <v>1695</v>
      </c>
      <c r="AA97" s="249">
        <v>0</v>
      </c>
      <c r="AB97" s="156"/>
      <c r="AC97" s="156"/>
      <c r="AD97" s="246" t="s">
        <v>1674</v>
      </c>
      <c r="AE97" s="156"/>
      <c r="AF97" s="341" t="s">
        <v>1695</v>
      </c>
      <c r="AG97" s="249">
        <v>33314660.370000001</v>
      </c>
      <c r="AH97" s="156"/>
      <c r="AI97" s="246" t="s">
        <v>1674</v>
      </c>
      <c r="AJ97" s="156"/>
      <c r="AK97" s="156"/>
    </row>
    <row r="98" spans="4:37" ht="9.9499999999999993" customHeight="1" x14ac:dyDescent="0.25">
      <c r="D98" s="188" t="s">
        <v>1674</v>
      </c>
      <c r="E98" s="187" t="s">
        <v>2058</v>
      </c>
      <c r="F98" s="156"/>
      <c r="G98" s="156"/>
      <c r="H98" s="188" t="s">
        <v>1674</v>
      </c>
      <c r="I98" s="246" t="s">
        <v>1695</v>
      </c>
      <c r="J98" s="156"/>
      <c r="K98" s="156"/>
      <c r="L98" s="249">
        <v>33032778.43</v>
      </c>
      <c r="M98" s="156"/>
      <c r="N98" s="341" t="s">
        <v>1674</v>
      </c>
      <c r="O98" s="341" t="s">
        <v>1695</v>
      </c>
      <c r="P98" s="249">
        <v>0</v>
      </c>
      <c r="Q98" s="156"/>
      <c r="R98" s="246" t="s">
        <v>1674</v>
      </c>
      <c r="S98" s="156"/>
      <c r="T98" s="246" t="s">
        <v>1695</v>
      </c>
      <c r="U98" s="156"/>
      <c r="V98" s="249">
        <v>0</v>
      </c>
      <c r="W98" s="156"/>
      <c r="X98" s="156"/>
      <c r="Y98" s="341" t="s">
        <v>1674</v>
      </c>
      <c r="Z98" s="341" t="s">
        <v>1695</v>
      </c>
      <c r="AA98" s="249">
        <v>0</v>
      </c>
      <c r="AB98" s="156"/>
      <c r="AC98" s="156"/>
      <c r="AD98" s="246" t="s">
        <v>1674</v>
      </c>
      <c r="AE98" s="156"/>
      <c r="AF98" s="341" t="s">
        <v>1695</v>
      </c>
      <c r="AG98" s="249">
        <v>33032778.43</v>
      </c>
      <c r="AH98" s="156"/>
      <c r="AI98" s="246" t="s">
        <v>1674</v>
      </c>
      <c r="AJ98" s="156"/>
      <c r="AK98" s="156"/>
    </row>
    <row r="99" spans="4:37" ht="9.9499999999999993" customHeight="1" x14ac:dyDescent="0.25">
      <c r="D99" s="188" t="s">
        <v>1674</v>
      </c>
      <c r="E99" s="187" t="s">
        <v>2059</v>
      </c>
      <c r="F99" s="156"/>
      <c r="G99" s="156"/>
      <c r="H99" s="188" t="s">
        <v>1674</v>
      </c>
      <c r="I99" s="246" t="s">
        <v>1695</v>
      </c>
      <c r="J99" s="156"/>
      <c r="K99" s="156"/>
      <c r="L99" s="249">
        <v>30425124.649999999</v>
      </c>
      <c r="M99" s="156"/>
      <c r="N99" s="341" t="s">
        <v>1674</v>
      </c>
      <c r="O99" s="341" t="s">
        <v>1695</v>
      </c>
      <c r="P99" s="249">
        <v>0</v>
      </c>
      <c r="Q99" s="156"/>
      <c r="R99" s="246" t="s">
        <v>1674</v>
      </c>
      <c r="S99" s="156"/>
      <c r="T99" s="246" t="s">
        <v>1695</v>
      </c>
      <c r="U99" s="156"/>
      <c r="V99" s="249">
        <v>0</v>
      </c>
      <c r="W99" s="156"/>
      <c r="X99" s="156"/>
      <c r="Y99" s="341" t="s">
        <v>1674</v>
      </c>
      <c r="Z99" s="341" t="s">
        <v>1695</v>
      </c>
      <c r="AA99" s="249">
        <v>0</v>
      </c>
      <c r="AB99" s="156"/>
      <c r="AC99" s="156"/>
      <c r="AD99" s="246" t="s">
        <v>1674</v>
      </c>
      <c r="AE99" s="156"/>
      <c r="AF99" s="341" t="s">
        <v>1695</v>
      </c>
      <c r="AG99" s="249">
        <v>30425124.649999999</v>
      </c>
      <c r="AH99" s="156"/>
      <c r="AI99" s="246" t="s">
        <v>1674</v>
      </c>
      <c r="AJ99" s="156"/>
      <c r="AK99" s="156"/>
    </row>
    <row r="100" spans="4:37" ht="9.9499999999999993" customHeight="1" x14ac:dyDescent="0.25">
      <c r="D100" s="188" t="s">
        <v>1674</v>
      </c>
      <c r="E100" s="187" t="s">
        <v>2060</v>
      </c>
      <c r="F100" s="156"/>
      <c r="G100" s="156"/>
      <c r="H100" s="188" t="s">
        <v>1674</v>
      </c>
      <c r="I100" s="246" t="s">
        <v>1695</v>
      </c>
      <c r="J100" s="156"/>
      <c r="K100" s="156"/>
      <c r="L100" s="249">
        <v>27736076</v>
      </c>
      <c r="M100" s="156"/>
      <c r="N100" s="341" t="s">
        <v>1674</v>
      </c>
      <c r="O100" s="341" t="s">
        <v>1695</v>
      </c>
      <c r="P100" s="249">
        <v>0</v>
      </c>
      <c r="Q100" s="156"/>
      <c r="R100" s="246" t="s">
        <v>1674</v>
      </c>
      <c r="S100" s="156"/>
      <c r="T100" s="246" t="s">
        <v>1695</v>
      </c>
      <c r="U100" s="156"/>
      <c r="V100" s="249">
        <v>0</v>
      </c>
      <c r="W100" s="156"/>
      <c r="X100" s="156"/>
      <c r="Y100" s="341" t="s">
        <v>1674</v>
      </c>
      <c r="Z100" s="341" t="s">
        <v>1695</v>
      </c>
      <c r="AA100" s="249">
        <v>0</v>
      </c>
      <c r="AB100" s="156"/>
      <c r="AC100" s="156"/>
      <c r="AD100" s="246" t="s">
        <v>1674</v>
      </c>
      <c r="AE100" s="156"/>
      <c r="AF100" s="341" t="s">
        <v>1695</v>
      </c>
      <c r="AG100" s="249">
        <v>27736076</v>
      </c>
      <c r="AH100" s="156"/>
      <c r="AI100" s="246" t="s">
        <v>1674</v>
      </c>
      <c r="AJ100" s="156"/>
      <c r="AK100" s="156"/>
    </row>
    <row r="101" spans="4:37" ht="9.9499999999999993" customHeight="1" x14ac:dyDescent="0.25">
      <c r="D101" s="188" t="s">
        <v>1674</v>
      </c>
      <c r="E101" s="187" t="s">
        <v>2061</v>
      </c>
      <c r="F101" s="156"/>
      <c r="G101" s="156"/>
      <c r="H101" s="188" t="s">
        <v>1674</v>
      </c>
      <c r="I101" s="246" t="s">
        <v>1695</v>
      </c>
      <c r="J101" s="156"/>
      <c r="K101" s="156"/>
      <c r="L101" s="249">
        <v>12625155.710000001</v>
      </c>
      <c r="M101" s="156"/>
      <c r="N101" s="341" t="s">
        <v>1674</v>
      </c>
      <c r="O101" s="341" t="s">
        <v>1695</v>
      </c>
      <c r="P101" s="249">
        <v>0</v>
      </c>
      <c r="Q101" s="156"/>
      <c r="R101" s="246" t="s">
        <v>1674</v>
      </c>
      <c r="S101" s="156"/>
      <c r="T101" s="246" t="s">
        <v>1695</v>
      </c>
      <c r="U101" s="156"/>
      <c r="V101" s="249">
        <v>0</v>
      </c>
      <c r="W101" s="156"/>
      <c r="X101" s="156"/>
      <c r="Y101" s="341" t="s">
        <v>1674</v>
      </c>
      <c r="Z101" s="341" t="s">
        <v>1695</v>
      </c>
      <c r="AA101" s="249">
        <v>0</v>
      </c>
      <c r="AB101" s="156"/>
      <c r="AC101" s="156"/>
      <c r="AD101" s="246" t="s">
        <v>1674</v>
      </c>
      <c r="AE101" s="156"/>
      <c r="AF101" s="341" t="s">
        <v>1695</v>
      </c>
      <c r="AG101" s="249">
        <v>12625155.710000001</v>
      </c>
      <c r="AH101" s="156"/>
      <c r="AI101" s="246" t="s">
        <v>1674</v>
      </c>
      <c r="AJ101" s="156"/>
      <c r="AK101" s="156"/>
    </row>
    <row r="102" spans="4:37" ht="9.9499999999999993" customHeight="1" x14ac:dyDescent="0.25">
      <c r="D102" s="188" t="s">
        <v>1674</v>
      </c>
      <c r="E102" s="187" t="s">
        <v>2062</v>
      </c>
      <c r="F102" s="156"/>
      <c r="G102" s="156"/>
      <c r="H102" s="188" t="s">
        <v>1674</v>
      </c>
      <c r="I102" s="246" t="s">
        <v>1695</v>
      </c>
      <c r="J102" s="156"/>
      <c r="K102" s="156"/>
      <c r="L102" s="249">
        <v>3899724.18</v>
      </c>
      <c r="M102" s="156"/>
      <c r="N102" s="341" t="s">
        <v>1674</v>
      </c>
      <c r="O102" s="341" t="s">
        <v>1695</v>
      </c>
      <c r="P102" s="249">
        <v>0</v>
      </c>
      <c r="Q102" s="156"/>
      <c r="R102" s="246" t="s">
        <v>1674</v>
      </c>
      <c r="S102" s="156"/>
      <c r="T102" s="246" t="s">
        <v>1695</v>
      </c>
      <c r="U102" s="156"/>
      <c r="V102" s="249">
        <v>0</v>
      </c>
      <c r="W102" s="156"/>
      <c r="X102" s="156"/>
      <c r="Y102" s="341" t="s">
        <v>1674</v>
      </c>
      <c r="Z102" s="341" t="s">
        <v>1695</v>
      </c>
      <c r="AA102" s="249">
        <v>0</v>
      </c>
      <c r="AB102" s="156"/>
      <c r="AC102" s="156"/>
      <c r="AD102" s="246" t="s">
        <v>1674</v>
      </c>
      <c r="AE102" s="156"/>
      <c r="AF102" s="341" t="s">
        <v>1695</v>
      </c>
      <c r="AG102" s="249">
        <v>3899724.18</v>
      </c>
      <c r="AH102" s="156"/>
      <c r="AI102" s="246" t="s">
        <v>1674</v>
      </c>
      <c r="AJ102" s="156"/>
      <c r="AK102" s="156"/>
    </row>
    <row r="103" spans="4:37" ht="15.75" thickBot="1" x14ac:dyDescent="0.3">
      <c r="D103" s="188" t="s">
        <v>1674</v>
      </c>
      <c r="E103" s="266" t="s">
        <v>1674</v>
      </c>
      <c r="F103" s="156"/>
      <c r="G103" s="156"/>
      <c r="H103" s="342" t="s">
        <v>1674</v>
      </c>
      <c r="I103" s="343" t="s">
        <v>1695</v>
      </c>
      <c r="J103" s="186"/>
      <c r="K103" s="186"/>
      <c r="L103" s="344">
        <v>433445560.08999997</v>
      </c>
      <c r="M103" s="186"/>
      <c r="N103" s="342" t="s">
        <v>1674</v>
      </c>
      <c r="O103" s="345" t="s">
        <v>1695</v>
      </c>
      <c r="P103" s="344">
        <v>1030945.23</v>
      </c>
      <c r="Q103" s="186"/>
      <c r="R103" s="266" t="s">
        <v>1674</v>
      </c>
      <c r="S103" s="156"/>
      <c r="T103" s="343" t="s">
        <v>1695</v>
      </c>
      <c r="U103" s="186"/>
      <c r="V103" s="344">
        <v>619067.86</v>
      </c>
      <c r="W103" s="186"/>
      <c r="X103" s="186"/>
      <c r="Y103" s="342" t="s">
        <v>1674</v>
      </c>
      <c r="Z103" s="345" t="s">
        <v>1695</v>
      </c>
      <c r="AA103" s="344">
        <v>897764.91</v>
      </c>
      <c r="AB103" s="186"/>
      <c r="AC103" s="186"/>
      <c r="AD103" s="266" t="s">
        <v>1674</v>
      </c>
      <c r="AE103" s="156"/>
      <c r="AF103" s="345" t="s">
        <v>1695</v>
      </c>
      <c r="AG103" s="344">
        <v>435993338.08999997</v>
      </c>
      <c r="AH103" s="186"/>
      <c r="AI103" s="266" t="s">
        <v>1674</v>
      </c>
      <c r="AJ103" s="156"/>
      <c r="AK103" s="156"/>
    </row>
    <row r="104" spans="4:37" ht="15.75" thickTop="1" x14ac:dyDescent="0.25">
      <c r="D104" s="346" t="s">
        <v>1674</v>
      </c>
      <c r="E104" s="347" t="s">
        <v>1674</v>
      </c>
      <c r="F104" s="156"/>
      <c r="G104" s="156"/>
      <c r="H104" s="346" t="s">
        <v>1674</v>
      </c>
      <c r="I104" s="347" t="s">
        <v>1674</v>
      </c>
      <c r="J104" s="156"/>
      <c r="K104" s="156"/>
      <c r="L104" s="347" t="s">
        <v>1674</v>
      </c>
      <c r="M104" s="156"/>
      <c r="N104" s="346" t="s">
        <v>1674</v>
      </c>
      <c r="O104" s="346" t="s">
        <v>1674</v>
      </c>
      <c r="P104" s="347" t="s">
        <v>1674</v>
      </c>
      <c r="Q104" s="156"/>
      <c r="R104" s="347" t="s">
        <v>1674</v>
      </c>
      <c r="S104" s="156"/>
      <c r="T104" s="347" t="s">
        <v>1674</v>
      </c>
      <c r="U104" s="156"/>
      <c r="V104" s="347" t="s">
        <v>1674</v>
      </c>
      <c r="W104" s="156"/>
      <c r="X104" s="156"/>
      <c r="Y104" s="346" t="s">
        <v>1674</v>
      </c>
      <c r="Z104" s="346" t="s">
        <v>1674</v>
      </c>
      <c r="AA104" s="347" t="s">
        <v>1674</v>
      </c>
      <c r="AB104" s="156"/>
      <c r="AC104" s="156"/>
      <c r="AD104" s="347" t="s">
        <v>1674</v>
      </c>
      <c r="AE104" s="156"/>
      <c r="AF104" s="346" t="s">
        <v>1674</v>
      </c>
      <c r="AG104" s="347" t="s">
        <v>1674</v>
      </c>
      <c r="AH104" s="156"/>
      <c r="AI104" s="347" t="s">
        <v>1674</v>
      </c>
      <c r="AJ104" s="156"/>
      <c r="AK104" s="156"/>
    </row>
    <row r="105" spans="4:37" hidden="1" x14ac:dyDescent="0.25">
      <c r="D105" s="329" t="s">
        <v>1674</v>
      </c>
      <c r="E105" s="330" t="s">
        <v>1674</v>
      </c>
      <c r="F105" s="156"/>
      <c r="G105" s="156"/>
      <c r="H105" s="329" t="s">
        <v>1674</v>
      </c>
      <c r="I105" s="330" t="s">
        <v>1674</v>
      </c>
      <c r="J105" s="156"/>
      <c r="K105" s="156"/>
      <c r="L105" s="330" t="s">
        <v>1674</v>
      </c>
      <c r="M105" s="156"/>
      <c r="N105" s="329" t="s">
        <v>1674</v>
      </c>
      <c r="O105" s="329" t="s">
        <v>1674</v>
      </c>
      <c r="P105" s="330" t="s">
        <v>1674</v>
      </c>
      <c r="Q105" s="156"/>
      <c r="R105" s="330" t="s">
        <v>1674</v>
      </c>
      <c r="S105" s="156"/>
      <c r="T105" s="330" t="s">
        <v>1674</v>
      </c>
      <c r="U105" s="156"/>
      <c r="V105" s="330" t="s">
        <v>1674</v>
      </c>
      <c r="W105" s="156"/>
      <c r="X105" s="156"/>
      <c r="Y105" s="329" t="s">
        <v>1674</v>
      </c>
      <c r="Z105" s="329" t="s">
        <v>1674</v>
      </c>
      <c r="AA105" s="330" t="s">
        <v>1674</v>
      </c>
      <c r="AB105" s="156"/>
      <c r="AC105" s="156"/>
      <c r="AD105" s="331" t="s">
        <v>1674</v>
      </c>
      <c r="AE105" s="156"/>
      <c r="AF105" s="332" t="s">
        <v>1674</v>
      </c>
      <c r="AG105" s="331" t="s">
        <v>1674</v>
      </c>
      <c r="AH105" s="156"/>
      <c r="AI105" s="331" t="s">
        <v>1674</v>
      </c>
      <c r="AJ105" s="156"/>
      <c r="AK105" s="156"/>
    </row>
    <row r="106" spans="4:37" ht="24.95" customHeight="1" x14ac:dyDescent="0.25">
      <c r="D106" s="218" t="s">
        <v>1946</v>
      </c>
      <c r="E106" s="333" t="s">
        <v>2044</v>
      </c>
      <c r="F106" s="279"/>
      <c r="G106" s="279"/>
      <c r="H106" s="334" t="s">
        <v>1674</v>
      </c>
      <c r="I106" s="335" t="s">
        <v>2045</v>
      </c>
      <c r="J106" s="279"/>
      <c r="K106" s="279"/>
      <c r="L106" s="279"/>
      <c r="M106" s="279"/>
      <c r="N106" s="336" t="s">
        <v>1674</v>
      </c>
      <c r="O106" s="335" t="s">
        <v>2046</v>
      </c>
      <c r="P106" s="279"/>
      <c r="Q106" s="279"/>
      <c r="R106" s="337" t="s">
        <v>1674</v>
      </c>
      <c r="S106" s="156"/>
      <c r="T106" s="335" t="s">
        <v>2047</v>
      </c>
      <c r="U106" s="279"/>
      <c r="V106" s="279"/>
      <c r="W106" s="279"/>
      <c r="X106" s="279"/>
      <c r="Y106" s="336" t="s">
        <v>1674</v>
      </c>
      <c r="Z106" s="335" t="s">
        <v>2048</v>
      </c>
      <c r="AA106" s="279"/>
      <c r="AB106" s="279"/>
      <c r="AC106" s="279"/>
      <c r="AD106" s="338" t="s">
        <v>1674</v>
      </c>
      <c r="AE106" s="156"/>
      <c r="AF106" s="339" t="s">
        <v>89</v>
      </c>
      <c r="AG106" s="279"/>
      <c r="AH106" s="279"/>
      <c r="AI106" s="338" t="s">
        <v>1674</v>
      </c>
      <c r="AJ106" s="156"/>
      <c r="AK106" s="156"/>
    </row>
    <row r="107" spans="4:37" ht="24.75" x14ac:dyDescent="0.25">
      <c r="D107" s="340" t="s">
        <v>1620</v>
      </c>
      <c r="E107" s="246" t="s">
        <v>1674</v>
      </c>
      <c r="F107" s="156"/>
      <c r="G107" s="156"/>
      <c r="H107" s="341" t="s">
        <v>1674</v>
      </c>
      <c r="I107" s="246" t="s">
        <v>1674</v>
      </c>
      <c r="J107" s="156"/>
      <c r="K107" s="156"/>
      <c r="L107" s="246" t="s">
        <v>1674</v>
      </c>
      <c r="M107" s="156"/>
      <c r="N107" s="341" t="s">
        <v>1674</v>
      </c>
      <c r="O107" s="341" t="s">
        <v>1674</v>
      </c>
      <c r="P107" s="246" t="s">
        <v>1674</v>
      </c>
      <c r="Q107" s="156"/>
      <c r="R107" s="246" t="s">
        <v>1674</v>
      </c>
      <c r="S107" s="156"/>
      <c r="T107" s="246" t="s">
        <v>1674</v>
      </c>
      <c r="U107" s="156"/>
      <c r="V107" s="246" t="s">
        <v>1674</v>
      </c>
      <c r="W107" s="156"/>
      <c r="X107" s="156"/>
      <c r="Y107" s="341" t="s">
        <v>1674</v>
      </c>
      <c r="Z107" s="341" t="s">
        <v>1674</v>
      </c>
      <c r="AA107" s="246" t="s">
        <v>1674</v>
      </c>
      <c r="AB107" s="156"/>
      <c r="AC107" s="156"/>
      <c r="AD107" s="246" t="s">
        <v>1674</v>
      </c>
      <c r="AE107" s="156"/>
      <c r="AF107" s="341" t="s">
        <v>1674</v>
      </c>
      <c r="AG107" s="246" t="s">
        <v>1674</v>
      </c>
      <c r="AH107" s="156"/>
      <c r="AI107" s="246" t="s">
        <v>1674</v>
      </c>
      <c r="AJ107" s="156"/>
      <c r="AK107" s="156"/>
    </row>
    <row r="108" spans="4:37" ht="9.9499999999999993" customHeight="1" x14ac:dyDescent="0.25">
      <c r="D108" s="188" t="s">
        <v>1674</v>
      </c>
      <c r="E108" s="187" t="s">
        <v>2049</v>
      </c>
      <c r="F108" s="156"/>
      <c r="G108" s="156"/>
      <c r="H108" s="188" t="s">
        <v>1674</v>
      </c>
      <c r="I108" s="246" t="s">
        <v>1695</v>
      </c>
      <c r="J108" s="156"/>
      <c r="K108" s="156"/>
      <c r="L108" s="249">
        <v>1477958.97</v>
      </c>
      <c r="M108" s="156"/>
      <c r="N108" s="341" t="s">
        <v>1674</v>
      </c>
      <c r="O108" s="341" t="s">
        <v>1695</v>
      </c>
      <c r="P108" s="249">
        <v>0</v>
      </c>
      <c r="Q108" s="156"/>
      <c r="R108" s="246" t="s">
        <v>1674</v>
      </c>
      <c r="S108" s="156"/>
      <c r="T108" s="246" t="s">
        <v>1695</v>
      </c>
      <c r="U108" s="156"/>
      <c r="V108" s="249">
        <v>0</v>
      </c>
      <c r="W108" s="156"/>
      <c r="X108" s="156"/>
      <c r="Y108" s="341" t="s">
        <v>1674</v>
      </c>
      <c r="Z108" s="341" t="s">
        <v>1695</v>
      </c>
      <c r="AA108" s="249">
        <v>0</v>
      </c>
      <c r="AB108" s="156"/>
      <c r="AC108" s="156"/>
      <c r="AD108" s="246" t="s">
        <v>1674</v>
      </c>
      <c r="AE108" s="156"/>
      <c r="AF108" s="341" t="s">
        <v>1695</v>
      </c>
      <c r="AG108" s="249">
        <v>1477958.97</v>
      </c>
      <c r="AH108" s="156"/>
      <c r="AI108" s="246" t="s">
        <v>1674</v>
      </c>
      <c r="AJ108" s="156"/>
      <c r="AK108" s="156"/>
    </row>
    <row r="109" spans="4:37" ht="9.9499999999999993" customHeight="1" x14ac:dyDescent="0.25">
      <c r="D109" s="188" t="s">
        <v>1674</v>
      </c>
      <c r="E109" s="187" t="s">
        <v>2050</v>
      </c>
      <c r="F109" s="156"/>
      <c r="G109" s="156"/>
      <c r="H109" s="188" t="s">
        <v>1674</v>
      </c>
      <c r="I109" s="246" t="s">
        <v>1695</v>
      </c>
      <c r="J109" s="156"/>
      <c r="K109" s="156"/>
      <c r="L109" s="249">
        <v>928870.47</v>
      </c>
      <c r="M109" s="156"/>
      <c r="N109" s="341" t="s">
        <v>1674</v>
      </c>
      <c r="O109" s="341" t="s">
        <v>1695</v>
      </c>
      <c r="P109" s="249">
        <v>0</v>
      </c>
      <c r="Q109" s="156"/>
      <c r="R109" s="246" t="s">
        <v>1674</v>
      </c>
      <c r="S109" s="156"/>
      <c r="T109" s="246" t="s">
        <v>1695</v>
      </c>
      <c r="U109" s="156"/>
      <c r="V109" s="249">
        <v>0</v>
      </c>
      <c r="W109" s="156"/>
      <c r="X109" s="156"/>
      <c r="Y109" s="341" t="s">
        <v>1674</v>
      </c>
      <c r="Z109" s="341" t="s">
        <v>1695</v>
      </c>
      <c r="AA109" s="249">
        <v>0</v>
      </c>
      <c r="AB109" s="156"/>
      <c r="AC109" s="156"/>
      <c r="AD109" s="246" t="s">
        <v>1674</v>
      </c>
      <c r="AE109" s="156"/>
      <c r="AF109" s="341" t="s">
        <v>1695</v>
      </c>
      <c r="AG109" s="249">
        <v>928870.47</v>
      </c>
      <c r="AH109" s="156"/>
      <c r="AI109" s="246" t="s">
        <v>1674</v>
      </c>
      <c r="AJ109" s="156"/>
      <c r="AK109" s="156"/>
    </row>
    <row r="110" spans="4:37" ht="9.9499999999999993" customHeight="1" x14ac:dyDescent="0.25">
      <c r="D110" s="188" t="s">
        <v>1674</v>
      </c>
      <c r="E110" s="187" t="s">
        <v>2051</v>
      </c>
      <c r="F110" s="156"/>
      <c r="G110" s="156"/>
      <c r="H110" s="188" t="s">
        <v>1674</v>
      </c>
      <c r="I110" s="246" t="s">
        <v>1695</v>
      </c>
      <c r="J110" s="156"/>
      <c r="K110" s="156"/>
      <c r="L110" s="249">
        <v>924086.35</v>
      </c>
      <c r="M110" s="156"/>
      <c r="N110" s="341" t="s">
        <v>1674</v>
      </c>
      <c r="O110" s="341" t="s">
        <v>1695</v>
      </c>
      <c r="P110" s="249">
        <v>0</v>
      </c>
      <c r="Q110" s="156"/>
      <c r="R110" s="246" t="s">
        <v>1674</v>
      </c>
      <c r="S110" s="156"/>
      <c r="T110" s="246" t="s">
        <v>1695</v>
      </c>
      <c r="U110" s="156"/>
      <c r="V110" s="249">
        <v>0</v>
      </c>
      <c r="W110" s="156"/>
      <c r="X110" s="156"/>
      <c r="Y110" s="341" t="s">
        <v>1674</v>
      </c>
      <c r="Z110" s="341" t="s">
        <v>1695</v>
      </c>
      <c r="AA110" s="249">
        <v>0</v>
      </c>
      <c r="AB110" s="156"/>
      <c r="AC110" s="156"/>
      <c r="AD110" s="246" t="s">
        <v>1674</v>
      </c>
      <c r="AE110" s="156"/>
      <c r="AF110" s="341" t="s">
        <v>1695</v>
      </c>
      <c r="AG110" s="249">
        <v>924086.35</v>
      </c>
      <c r="AH110" s="156"/>
      <c r="AI110" s="246" t="s">
        <v>1674</v>
      </c>
      <c r="AJ110" s="156"/>
      <c r="AK110" s="156"/>
    </row>
    <row r="111" spans="4:37" ht="9.9499999999999993" customHeight="1" x14ac:dyDescent="0.25">
      <c r="D111" s="188" t="s">
        <v>1674</v>
      </c>
      <c r="E111" s="187" t="s">
        <v>2052</v>
      </c>
      <c r="F111" s="156"/>
      <c r="G111" s="156"/>
      <c r="H111" s="188" t="s">
        <v>1674</v>
      </c>
      <c r="I111" s="246" t="s">
        <v>1695</v>
      </c>
      <c r="J111" s="156"/>
      <c r="K111" s="156"/>
      <c r="L111" s="249">
        <v>317637.21000000002</v>
      </c>
      <c r="M111" s="156"/>
      <c r="N111" s="341" t="s">
        <v>1674</v>
      </c>
      <c r="O111" s="341" t="s">
        <v>1695</v>
      </c>
      <c r="P111" s="249">
        <v>0</v>
      </c>
      <c r="Q111" s="156"/>
      <c r="R111" s="246" t="s">
        <v>1674</v>
      </c>
      <c r="S111" s="156"/>
      <c r="T111" s="246" t="s">
        <v>1695</v>
      </c>
      <c r="U111" s="156"/>
      <c r="V111" s="249">
        <v>0</v>
      </c>
      <c r="W111" s="156"/>
      <c r="X111" s="156"/>
      <c r="Y111" s="341" t="s">
        <v>1674</v>
      </c>
      <c r="Z111" s="341" t="s">
        <v>1695</v>
      </c>
      <c r="AA111" s="249">
        <v>0</v>
      </c>
      <c r="AB111" s="156"/>
      <c r="AC111" s="156"/>
      <c r="AD111" s="246" t="s">
        <v>1674</v>
      </c>
      <c r="AE111" s="156"/>
      <c r="AF111" s="341" t="s">
        <v>1695</v>
      </c>
      <c r="AG111" s="249">
        <v>317637.21000000002</v>
      </c>
      <c r="AH111" s="156"/>
      <c r="AI111" s="246" t="s">
        <v>1674</v>
      </c>
      <c r="AJ111" s="156"/>
      <c r="AK111" s="156"/>
    </row>
    <row r="112" spans="4:37" ht="9.9499999999999993" customHeight="1" x14ac:dyDescent="0.25">
      <c r="D112" s="188" t="s">
        <v>1674</v>
      </c>
      <c r="E112" s="187" t="s">
        <v>2053</v>
      </c>
      <c r="F112" s="156"/>
      <c r="G112" s="156"/>
      <c r="H112" s="188" t="s">
        <v>1674</v>
      </c>
      <c r="I112" s="246" t="s">
        <v>1695</v>
      </c>
      <c r="J112" s="156"/>
      <c r="K112" s="156"/>
      <c r="L112" s="249">
        <v>551367.23</v>
      </c>
      <c r="M112" s="156"/>
      <c r="N112" s="341" t="s">
        <v>1674</v>
      </c>
      <c r="O112" s="341" t="s">
        <v>1695</v>
      </c>
      <c r="P112" s="249">
        <v>0</v>
      </c>
      <c r="Q112" s="156"/>
      <c r="R112" s="246" t="s">
        <v>1674</v>
      </c>
      <c r="S112" s="156"/>
      <c r="T112" s="246" t="s">
        <v>1695</v>
      </c>
      <c r="U112" s="156"/>
      <c r="V112" s="249">
        <v>0</v>
      </c>
      <c r="W112" s="156"/>
      <c r="X112" s="156"/>
      <c r="Y112" s="341" t="s">
        <v>1674</v>
      </c>
      <c r="Z112" s="341" t="s">
        <v>1695</v>
      </c>
      <c r="AA112" s="249">
        <v>0</v>
      </c>
      <c r="AB112" s="156"/>
      <c r="AC112" s="156"/>
      <c r="AD112" s="246" t="s">
        <v>1674</v>
      </c>
      <c r="AE112" s="156"/>
      <c r="AF112" s="341" t="s">
        <v>1695</v>
      </c>
      <c r="AG112" s="249">
        <v>551367.23</v>
      </c>
      <c r="AH112" s="156"/>
      <c r="AI112" s="246" t="s">
        <v>1674</v>
      </c>
      <c r="AJ112" s="156"/>
      <c r="AK112" s="156"/>
    </row>
    <row r="113" spans="4:37" ht="9.9499999999999993" customHeight="1" x14ac:dyDescent="0.25">
      <c r="D113" s="188" t="s">
        <v>1674</v>
      </c>
      <c r="E113" s="187" t="s">
        <v>2054</v>
      </c>
      <c r="F113" s="156"/>
      <c r="G113" s="156"/>
      <c r="H113" s="188" t="s">
        <v>1674</v>
      </c>
      <c r="I113" s="246" t="s">
        <v>1695</v>
      </c>
      <c r="J113" s="156"/>
      <c r="K113" s="156"/>
      <c r="L113" s="249">
        <v>929968.43</v>
      </c>
      <c r="M113" s="156"/>
      <c r="N113" s="341" t="s">
        <v>1674</v>
      </c>
      <c r="O113" s="341" t="s">
        <v>1695</v>
      </c>
      <c r="P113" s="249">
        <v>0</v>
      </c>
      <c r="Q113" s="156"/>
      <c r="R113" s="246" t="s">
        <v>1674</v>
      </c>
      <c r="S113" s="156"/>
      <c r="T113" s="246" t="s">
        <v>1695</v>
      </c>
      <c r="U113" s="156"/>
      <c r="V113" s="249">
        <v>0</v>
      </c>
      <c r="W113" s="156"/>
      <c r="X113" s="156"/>
      <c r="Y113" s="341" t="s">
        <v>1674</v>
      </c>
      <c r="Z113" s="341" t="s">
        <v>1695</v>
      </c>
      <c r="AA113" s="249">
        <v>0</v>
      </c>
      <c r="AB113" s="156"/>
      <c r="AC113" s="156"/>
      <c r="AD113" s="246" t="s">
        <v>1674</v>
      </c>
      <c r="AE113" s="156"/>
      <c r="AF113" s="341" t="s">
        <v>1695</v>
      </c>
      <c r="AG113" s="249">
        <v>929968.43</v>
      </c>
      <c r="AH113" s="156"/>
      <c r="AI113" s="246" t="s">
        <v>1674</v>
      </c>
      <c r="AJ113" s="156"/>
      <c r="AK113" s="156"/>
    </row>
    <row r="114" spans="4:37" ht="9.9499999999999993" customHeight="1" x14ac:dyDescent="0.25">
      <c r="D114" s="188" t="s">
        <v>1674</v>
      </c>
      <c r="E114" s="187" t="s">
        <v>2055</v>
      </c>
      <c r="F114" s="156"/>
      <c r="G114" s="156"/>
      <c r="H114" s="188" t="s">
        <v>1674</v>
      </c>
      <c r="I114" s="246" t="s">
        <v>1695</v>
      </c>
      <c r="J114" s="156"/>
      <c r="K114" s="156"/>
      <c r="L114" s="249">
        <v>2132664.31</v>
      </c>
      <c r="M114" s="156"/>
      <c r="N114" s="341" t="s">
        <v>1674</v>
      </c>
      <c r="O114" s="341" t="s">
        <v>1695</v>
      </c>
      <c r="P114" s="249">
        <v>0</v>
      </c>
      <c r="Q114" s="156"/>
      <c r="R114" s="246" t="s">
        <v>1674</v>
      </c>
      <c r="S114" s="156"/>
      <c r="T114" s="246" t="s">
        <v>1695</v>
      </c>
      <c r="U114" s="156"/>
      <c r="V114" s="249">
        <v>0</v>
      </c>
      <c r="W114" s="156"/>
      <c r="X114" s="156"/>
      <c r="Y114" s="341" t="s">
        <v>1674</v>
      </c>
      <c r="Z114" s="341" t="s">
        <v>1695</v>
      </c>
      <c r="AA114" s="249">
        <v>0</v>
      </c>
      <c r="AB114" s="156"/>
      <c r="AC114" s="156"/>
      <c r="AD114" s="246" t="s">
        <v>1674</v>
      </c>
      <c r="AE114" s="156"/>
      <c r="AF114" s="341" t="s">
        <v>1695</v>
      </c>
      <c r="AG114" s="249">
        <v>2132664.31</v>
      </c>
      <c r="AH114" s="156"/>
      <c r="AI114" s="246" t="s">
        <v>1674</v>
      </c>
      <c r="AJ114" s="156"/>
      <c r="AK114" s="156"/>
    </row>
    <row r="115" spans="4:37" ht="9.9499999999999993" customHeight="1" x14ac:dyDescent="0.25">
      <c r="D115" s="188" t="s">
        <v>1674</v>
      </c>
      <c r="E115" s="187" t="s">
        <v>2056</v>
      </c>
      <c r="F115" s="156"/>
      <c r="G115" s="156"/>
      <c r="H115" s="188" t="s">
        <v>1674</v>
      </c>
      <c r="I115" s="246" t="s">
        <v>1695</v>
      </c>
      <c r="J115" s="156"/>
      <c r="K115" s="156"/>
      <c r="L115" s="249">
        <v>1614670.3</v>
      </c>
      <c r="M115" s="156"/>
      <c r="N115" s="341" t="s">
        <v>1674</v>
      </c>
      <c r="O115" s="341" t="s">
        <v>1695</v>
      </c>
      <c r="P115" s="249">
        <v>0</v>
      </c>
      <c r="Q115" s="156"/>
      <c r="R115" s="246" t="s">
        <v>1674</v>
      </c>
      <c r="S115" s="156"/>
      <c r="T115" s="246" t="s">
        <v>1695</v>
      </c>
      <c r="U115" s="156"/>
      <c r="V115" s="249">
        <v>0</v>
      </c>
      <c r="W115" s="156"/>
      <c r="X115" s="156"/>
      <c r="Y115" s="341" t="s">
        <v>1674</v>
      </c>
      <c r="Z115" s="341" t="s">
        <v>1695</v>
      </c>
      <c r="AA115" s="249">
        <v>0</v>
      </c>
      <c r="AB115" s="156"/>
      <c r="AC115" s="156"/>
      <c r="AD115" s="246" t="s">
        <v>1674</v>
      </c>
      <c r="AE115" s="156"/>
      <c r="AF115" s="341" t="s">
        <v>1695</v>
      </c>
      <c r="AG115" s="249">
        <v>1614670.3</v>
      </c>
      <c r="AH115" s="156"/>
      <c r="AI115" s="246" t="s">
        <v>1674</v>
      </c>
      <c r="AJ115" s="156"/>
      <c r="AK115" s="156"/>
    </row>
    <row r="116" spans="4:37" ht="9.9499999999999993" customHeight="1" x14ac:dyDescent="0.25">
      <c r="D116" s="188" t="s">
        <v>1674</v>
      </c>
      <c r="E116" s="187" t="s">
        <v>2057</v>
      </c>
      <c r="F116" s="156"/>
      <c r="G116" s="156"/>
      <c r="H116" s="188" t="s">
        <v>1674</v>
      </c>
      <c r="I116" s="246" t="s">
        <v>1695</v>
      </c>
      <c r="J116" s="156"/>
      <c r="K116" s="156"/>
      <c r="L116" s="249">
        <v>1521082.78</v>
      </c>
      <c r="M116" s="156"/>
      <c r="N116" s="341" t="s">
        <v>1674</v>
      </c>
      <c r="O116" s="341" t="s">
        <v>1695</v>
      </c>
      <c r="P116" s="249">
        <v>0</v>
      </c>
      <c r="Q116" s="156"/>
      <c r="R116" s="246" t="s">
        <v>1674</v>
      </c>
      <c r="S116" s="156"/>
      <c r="T116" s="246" t="s">
        <v>1695</v>
      </c>
      <c r="U116" s="156"/>
      <c r="V116" s="249">
        <v>0</v>
      </c>
      <c r="W116" s="156"/>
      <c r="X116" s="156"/>
      <c r="Y116" s="341" t="s">
        <v>1674</v>
      </c>
      <c r="Z116" s="341" t="s">
        <v>1695</v>
      </c>
      <c r="AA116" s="249">
        <v>0</v>
      </c>
      <c r="AB116" s="156"/>
      <c r="AC116" s="156"/>
      <c r="AD116" s="246" t="s">
        <v>1674</v>
      </c>
      <c r="AE116" s="156"/>
      <c r="AF116" s="341" t="s">
        <v>1695</v>
      </c>
      <c r="AG116" s="249">
        <v>1521082.78</v>
      </c>
      <c r="AH116" s="156"/>
      <c r="AI116" s="246" t="s">
        <v>1674</v>
      </c>
      <c r="AJ116" s="156"/>
      <c r="AK116" s="156"/>
    </row>
    <row r="117" spans="4:37" ht="9.9499999999999993" customHeight="1" x14ac:dyDescent="0.25">
      <c r="D117" s="188" t="s">
        <v>1674</v>
      </c>
      <c r="E117" s="187" t="s">
        <v>2058</v>
      </c>
      <c r="F117" s="156"/>
      <c r="G117" s="156"/>
      <c r="H117" s="188" t="s">
        <v>1674</v>
      </c>
      <c r="I117" s="246" t="s">
        <v>1695</v>
      </c>
      <c r="J117" s="156"/>
      <c r="K117" s="156"/>
      <c r="L117" s="249">
        <v>663366.14</v>
      </c>
      <c r="M117" s="156"/>
      <c r="N117" s="341" t="s">
        <v>1674</v>
      </c>
      <c r="O117" s="341" t="s">
        <v>1695</v>
      </c>
      <c r="P117" s="249">
        <v>0</v>
      </c>
      <c r="Q117" s="156"/>
      <c r="R117" s="246" t="s">
        <v>1674</v>
      </c>
      <c r="S117" s="156"/>
      <c r="T117" s="246" t="s">
        <v>1695</v>
      </c>
      <c r="U117" s="156"/>
      <c r="V117" s="249">
        <v>0</v>
      </c>
      <c r="W117" s="156"/>
      <c r="X117" s="156"/>
      <c r="Y117" s="341" t="s">
        <v>1674</v>
      </c>
      <c r="Z117" s="341" t="s">
        <v>1695</v>
      </c>
      <c r="AA117" s="249">
        <v>0</v>
      </c>
      <c r="AB117" s="156"/>
      <c r="AC117" s="156"/>
      <c r="AD117" s="246" t="s">
        <v>1674</v>
      </c>
      <c r="AE117" s="156"/>
      <c r="AF117" s="341" t="s">
        <v>1695</v>
      </c>
      <c r="AG117" s="249">
        <v>663366.14</v>
      </c>
      <c r="AH117" s="156"/>
      <c r="AI117" s="246" t="s">
        <v>1674</v>
      </c>
      <c r="AJ117" s="156"/>
      <c r="AK117" s="156"/>
    </row>
    <row r="118" spans="4:37" ht="9.9499999999999993" customHeight="1" x14ac:dyDescent="0.25">
      <c r="D118" s="188" t="s">
        <v>1674</v>
      </c>
      <c r="E118" s="187" t="s">
        <v>2059</v>
      </c>
      <c r="F118" s="156"/>
      <c r="G118" s="156"/>
      <c r="H118" s="188" t="s">
        <v>1674</v>
      </c>
      <c r="I118" s="246" t="s">
        <v>1695</v>
      </c>
      <c r="J118" s="156"/>
      <c r="K118" s="156"/>
      <c r="L118" s="249">
        <v>774632.49</v>
      </c>
      <c r="M118" s="156"/>
      <c r="N118" s="341" t="s">
        <v>1674</v>
      </c>
      <c r="O118" s="341" t="s">
        <v>1695</v>
      </c>
      <c r="P118" s="249">
        <v>0</v>
      </c>
      <c r="Q118" s="156"/>
      <c r="R118" s="246" t="s">
        <v>1674</v>
      </c>
      <c r="S118" s="156"/>
      <c r="T118" s="246" t="s">
        <v>1695</v>
      </c>
      <c r="U118" s="156"/>
      <c r="V118" s="249">
        <v>0</v>
      </c>
      <c r="W118" s="156"/>
      <c r="X118" s="156"/>
      <c r="Y118" s="341" t="s">
        <v>1674</v>
      </c>
      <c r="Z118" s="341" t="s">
        <v>1695</v>
      </c>
      <c r="AA118" s="249">
        <v>0</v>
      </c>
      <c r="AB118" s="156"/>
      <c r="AC118" s="156"/>
      <c r="AD118" s="246" t="s">
        <v>1674</v>
      </c>
      <c r="AE118" s="156"/>
      <c r="AF118" s="341" t="s">
        <v>1695</v>
      </c>
      <c r="AG118" s="249">
        <v>774632.49</v>
      </c>
      <c r="AH118" s="156"/>
      <c r="AI118" s="246" t="s">
        <v>1674</v>
      </c>
      <c r="AJ118" s="156"/>
      <c r="AK118" s="156"/>
    </row>
    <row r="119" spans="4:37" ht="9.9499999999999993" customHeight="1" x14ac:dyDescent="0.25">
      <c r="D119" s="188" t="s">
        <v>1674</v>
      </c>
      <c r="E119" s="187" t="s">
        <v>2060</v>
      </c>
      <c r="F119" s="156"/>
      <c r="G119" s="156"/>
      <c r="H119" s="188" t="s">
        <v>1674</v>
      </c>
      <c r="I119" s="246" t="s">
        <v>1695</v>
      </c>
      <c r="J119" s="156"/>
      <c r="K119" s="156"/>
      <c r="L119" s="249">
        <v>1197022.53</v>
      </c>
      <c r="M119" s="156"/>
      <c r="N119" s="341" t="s">
        <v>1674</v>
      </c>
      <c r="O119" s="341" t="s">
        <v>1695</v>
      </c>
      <c r="P119" s="249">
        <v>0</v>
      </c>
      <c r="Q119" s="156"/>
      <c r="R119" s="246" t="s">
        <v>1674</v>
      </c>
      <c r="S119" s="156"/>
      <c r="T119" s="246" t="s">
        <v>1695</v>
      </c>
      <c r="U119" s="156"/>
      <c r="V119" s="249">
        <v>0</v>
      </c>
      <c r="W119" s="156"/>
      <c r="X119" s="156"/>
      <c r="Y119" s="341" t="s">
        <v>1674</v>
      </c>
      <c r="Z119" s="341" t="s">
        <v>1695</v>
      </c>
      <c r="AA119" s="249">
        <v>0</v>
      </c>
      <c r="AB119" s="156"/>
      <c r="AC119" s="156"/>
      <c r="AD119" s="246" t="s">
        <v>1674</v>
      </c>
      <c r="AE119" s="156"/>
      <c r="AF119" s="341" t="s">
        <v>1695</v>
      </c>
      <c r="AG119" s="249">
        <v>1197022.53</v>
      </c>
      <c r="AH119" s="156"/>
      <c r="AI119" s="246" t="s">
        <v>1674</v>
      </c>
      <c r="AJ119" s="156"/>
      <c r="AK119" s="156"/>
    </row>
    <row r="120" spans="4:37" ht="9.9499999999999993" customHeight="1" x14ac:dyDescent="0.25">
      <c r="D120" s="188" t="s">
        <v>1674</v>
      </c>
      <c r="E120" s="187" t="s">
        <v>2061</v>
      </c>
      <c r="F120" s="156"/>
      <c r="G120" s="156"/>
      <c r="H120" s="188" t="s">
        <v>1674</v>
      </c>
      <c r="I120" s="246" t="s">
        <v>1695</v>
      </c>
      <c r="J120" s="156"/>
      <c r="K120" s="156"/>
      <c r="L120" s="249">
        <v>898850.83</v>
      </c>
      <c r="M120" s="156"/>
      <c r="N120" s="341" t="s">
        <v>1674</v>
      </c>
      <c r="O120" s="341" t="s">
        <v>1695</v>
      </c>
      <c r="P120" s="249">
        <v>0</v>
      </c>
      <c r="Q120" s="156"/>
      <c r="R120" s="246" t="s">
        <v>1674</v>
      </c>
      <c r="S120" s="156"/>
      <c r="T120" s="246" t="s">
        <v>1695</v>
      </c>
      <c r="U120" s="156"/>
      <c r="V120" s="249">
        <v>0</v>
      </c>
      <c r="W120" s="156"/>
      <c r="X120" s="156"/>
      <c r="Y120" s="341" t="s">
        <v>1674</v>
      </c>
      <c r="Z120" s="341" t="s">
        <v>1695</v>
      </c>
      <c r="AA120" s="249">
        <v>0</v>
      </c>
      <c r="AB120" s="156"/>
      <c r="AC120" s="156"/>
      <c r="AD120" s="246" t="s">
        <v>1674</v>
      </c>
      <c r="AE120" s="156"/>
      <c r="AF120" s="341" t="s">
        <v>1695</v>
      </c>
      <c r="AG120" s="249">
        <v>898850.83</v>
      </c>
      <c r="AH120" s="156"/>
      <c r="AI120" s="246" t="s">
        <v>1674</v>
      </c>
      <c r="AJ120" s="156"/>
      <c r="AK120" s="156"/>
    </row>
    <row r="121" spans="4:37" ht="9.9499999999999993" customHeight="1" x14ac:dyDescent="0.25">
      <c r="D121" s="188" t="s">
        <v>1674</v>
      </c>
      <c r="E121" s="187" t="s">
        <v>2062</v>
      </c>
      <c r="F121" s="156"/>
      <c r="G121" s="156"/>
      <c r="H121" s="188" t="s">
        <v>1674</v>
      </c>
      <c r="I121" s="246" t="s">
        <v>1695</v>
      </c>
      <c r="J121" s="156"/>
      <c r="K121" s="156"/>
      <c r="L121" s="249">
        <v>257474.97</v>
      </c>
      <c r="M121" s="156"/>
      <c r="N121" s="341" t="s">
        <v>1674</v>
      </c>
      <c r="O121" s="341" t="s">
        <v>1695</v>
      </c>
      <c r="P121" s="249">
        <v>0</v>
      </c>
      <c r="Q121" s="156"/>
      <c r="R121" s="246" t="s">
        <v>1674</v>
      </c>
      <c r="S121" s="156"/>
      <c r="T121" s="246" t="s">
        <v>1695</v>
      </c>
      <c r="U121" s="156"/>
      <c r="V121" s="249">
        <v>0</v>
      </c>
      <c r="W121" s="156"/>
      <c r="X121" s="156"/>
      <c r="Y121" s="341" t="s">
        <v>1674</v>
      </c>
      <c r="Z121" s="341" t="s">
        <v>1695</v>
      </c>
      <c r="AA121" s="249">
        <v>0</v>
      </c>
      <c r="AB121" s="156"/>
      <c r="AC121" s="156"/>
      <c r="AD121" s="246" t="s">
        <v>1674</v>
      </c>
      <c r="AE121" s="156"/>
      <c r="AF121" s="341" t="s">
        <v>1695</v>
      </c>
      <c r="AG121" s="249">
        <v>257474.97</v>
      </c>
      <c r="AH121" s="156"/>
      <c r="AI121" s="246" t="s">
        <v>1674</v>
      </c>
      <c r="AJ121" s="156"/>
      <c r="AK121" s="156"/>
    </row>
    <row r="122" spans="4:37" ht="15.75" thickBot="1" x14ac:dyDescent="0.3">
      <c r="D122" s="188" t="s">
        <v>1674</v>
      </c>
      <c r="E122" s="266" t="s">
        <v>1674</v>
      </c>
      <c r="F122" s="156"/>
      <c r="G122" s="156"/>
      <c r="H122" s="342" t="s">
        <v>1674</v>
      </c>
      <c r="I122" s="343" t="s">
        <v>1695</v>
      </c>
      <c r="J122" s="186"/>
      <c r="K122" s="186"/>
      <c r="L122" s="344">
        <v>14189653.01</v>
      </c>
      <c r="M122" s="186"/>
      <c r="N122" s="342" t="s">
        <v>1674</v>
      </c>
      <c r="O122" s="345" t="s">
        <v>1695</v>
      </c>
      <c r="P122" s="344">
        <v>0</v>
      </c>
      <c r="Q122" s="186"/>
      <c r="R122" s="266" t="s">
        <v>1674</v>
      </c>
      <c r="S122" s="156"/>
      <c r="T122" s="343" t="s">
        <v>1695</v>
      </c>
      <c r="U122" s="186"/>
      <c r="V122" s="344">
        <v>0</v>
      </c>
      <c r="W122" s="186"/>
      <c r="X122" s="186"/>
      <c r="Y122" s="342" t="s">
        <v>1674</v>
      </c>
      <c r="Z122" s="345" t="s">
        <v>1695</v>
      </c>
      <c r="AA122" s="344">
        <v>0</v>
      </c>
      <c r="AB122" s="186"/>
      <c r="AC122" s="186"/>
      <c r="AD122" s="266" t="s">
        <v>1674</v>
      </c>
      <c r="AE122" s="156"/>
      <c r="AF122" s="345" t="s">
        <v>1695</v>
      </c>
      <c r="AG122" s="344">
        <v>14189653.01</v>
      </c>
      <c r="AH122" s="186"/>
      <c r="AI122" s="266" t="s">
        <v>1674</v>
      </c>
      <c r="AJ122" s="156"/>
      <c r="AK122" s="156"/>
    </row>
    <row r="123" spans="4:37" ht="15.75" thickTop="1" x14ac:dyDescent="0.25">
      <c r="D123" s="346" t="s">
        <v>1674</v>
      </c>
      <c r="E123" s="347" t="s">
        <v>1674</v>
      </c>
      <c r="F123" s="156"/>
      <c r="G123" s="156"/>
      <c r="H123" s="346" t="s">
        <v>1674</v>
      </c>
      <c r="I123" s="347" t="s">
        <v>1674</v>
      </c>
      <c r="J123" s="156"/>
      <c r="K123" s="156"/>
      <c r="L123" s="347" t="s">
        <v>1674</v>
      </c>
      <c r="M123" s="156"/>
      <c r="N123" s="346" t="s">
        <v>1674</v>
      </c>
      <c r="O123" s="346" t="s">
        <v>1674</v>
      </c>
      <c r="P123" s="347" t="s">
        <v>1674</v>
      </c>
      <c r="Q123" s="156"/>
      <c r="R123" s="347" t="s">
        <v>1674</v>
      </c>
      <c r="S123" s="156"/>
      <c r="T123" s="347" t="s">
        <v>1674</v>
      </c>
      <c r="U123" s="156"/>
      <c r="V123" s="347" t="s">
        <v>1674</v>
      </c>
      <c r="W123" s="156"/>
      <c r="X123" s="156"/>
      <c r="Y123" s="346" t="s">
        <v>1674</v>
      </c>
      <c r="Z123" s="346" t="s">
        <v>1674</v>
      </c>
      <c r="AA123" s="347" t="s">
        <v>1674</v>
      </c>
      <c r="AB123" s="156"/>
      <c r="AC123" s="156"/>
      <c r="AD123" s="347" t="s">
        <v>1674</v>
      </c>
      <c r="AE123" s="156"/>
      <c r="AF123" s="346" t="s">
        <v>1674</v>
      </c>
      <c r="AG123" s="347" t="s">
        <v>1674</v>
      </c>
      <c r="AH123" s="156"/>
      <c r="AI123" s="347" t="s">
        <v>1674</v>
      </c>
      <c r="AJ123" s="156"/>
      <c r="AK123" s="156"/>
    </row>
    <row r="124" spans="4:37" hidden="1" x14ac:dyDescent="0.25">
      <c r="D124" s="329" t="s">
        <v>1674</v>
      </c>
      <c r="E124" s="330" t="s">
        <v>1674</v>
      </c>
      <c r="F124" s="156"/>
      <c r="G124" s="156"/>
      <c r="H124" s="329" t="s">
        <v>1674</v>
      </c>
      <c r="I124" s="330" t="s">
        <v>1674</v>
      </c>
      <c r="J124" s="156"/>
      <c r="K124" s="156"/>
      <c r="L124" s="330" t="s">
        <v>1674</v>
      </c>
      <c r="M124" s="156"/>
      <c r="N124" s="329" t="s">
        <v>1674</v>
      </c>
      <c r="O124" s="329" t="s">
        <v>1674</v>
      </c>
      <c r="P124" s="330" t="s">
        <v>1674</v>
      </c>
      <c r="Q124" s="156"/>
      <c r="R124" s="330" t="s">
        <v>1674</v>
      </c>
      <c r="S124" s="156"/>
      <c r="T124" s="330" t="s">
        <v>1674</v>
      </c>
      <c r="U124" s="156"/>
      <c r="V124" s="330" t="s">
        <v>1674</v>
      </c>
      <c r="W124" s="156"/>
      <c r="X124" s="156"/>
      <c r="Y124" s="329" t="s">
        <v>1674</v>
      </c>
      <c r="Z124" s="329" t="s">
        <v>1674</v>
      </c>
      <c r="AA124" s="330" t="s">
        <v>1674</v>
      </c>
      <c r="AB124" s="156"/>
      <c r="AC124" s="156"/>
      <c r="AD124" s="331" t="s">
        <v>1674</v>
      </c>
      <c r="AE124" s="156"/>
      <c r="AF124" s="332" t="s">
        <v>1674</v>
      </c>
      <c r="AG124" s="331" t="s">
        <v>1674</v>
      </c>
      <c r="AH124" s="156"/>
      <c r="AI124" s="331" t="s">
        <v>1674</v>
      </c>
      <c r="AJ124" s="156"/>
      <c r="AK124" s="156"/>
    </row>
    <row r="125" spans="4:37" ht="24.95" customHeight="1" x14ac:dyDescent="0.25">
      <c r="D125" s="218" t="s">
        <v>1946</v>
      </c>
      <c r="E125" s="333" t="s">
        <v>2044</v>
      </c>
      <c r="F125" s="279"/>
      <c r="G125" s="279"/>
      <c r="H125" s="334" t="s">
        <v>1674</v>
      </c>
      <c r="I125" s="335" t="s">
        <v>2045</v>
      </c>
      <c r="J125" s="279"/>
      <c r="K125" s="279"/>
      <c r="L125" s="279"/>
      <c r="M125" s="279"/>
      <c r="N125" s="336" t="s">
        <v>1674</v>
      </c>
      <c r="O125" s="335" t="s">
        <v>2046</v>
      </c>
      <c r="P125" s="279"/>
      <c r="Q125" s="279"/>
      <c r="R125" s="337" t="s">
        <v>1674</v>
      </c>
      <c r="S125" s="156"/>
      <c r="T125" s="335" t="s">
        <v>2047</v>
      </c>
      <c r="U125" s="279"/>
      <c r="V125" s="279"/>
      <c r="W125" s="279"/>
      <c r="X125" s="279"/>
      <c r="Y125" s="336" t="s">
        <v>1674</v>
      </c>
      <c r="Z125" s="335" t="s">
        <v>2048</v>
      </c>
      <c r="AA125" s="279"/>
      <c r="AB125" s="279"/>
      <c r="AC125" s="279"/>
      <c r="AD125" s="338" t="s">
        <v>1674</v>
      </c>
      <c r="AE125" s="156"/>
      <c r="AF125" s="339" t="s">
        <v>89</v>
      </c>
      <c r="AG125" s="279"/>
      <c r="AH125" s="279"/>
      <c r="AI125" s="338" t="s">
        <v>1674</v>
      </c>
      <c r="AJ125" s="156"/>
      <c r="AK125" s="156"/>
    </row>
    <row r="126" spans="4:37" x14ac:dyDescent="0.25">
      <c r="D126" s="340" t="s">
        <v>1621</v>
      </c>
      <c r="E126" s="246" t="s">
        <v>1674</v>
      </c>
      <c r="F126" s="156"/>
      <c r="G126" s="156"/>
      <c r="H126" s="341" t="s">
        <v>1674</v>
      </c>
      <c r="I126" s="246" t="s">
        <v>1674</v>
      </c>
      <c r="J126" s="156"/>
      <c r="K126" s="156"/>
      <c r="L126" s="246" t="s">
        <v>1674</v>
      </c>
      <c r="M126" s="156"/>
      <c r="N126" s="341" t="s">
        <v>1674</v>
      </c>
      <c r="O126" s="341" t="s">
        <v>1674</v>
      </c>
      <c r="P126" s="246" t="s">
        <v>1674</v>
      </c>
      <c r="Q126" s="156"/>
      <c r="R126" s="246" t="s">
        <v>1674</v>
      </c>
      <c r="S126" s="156"/>
      <c r="T126" s="246" t="s">
        <v>1674</v>
      </c>
      <c r="U126" s="156"/>
      <c r="V126" s="246" t="s">
        <v>1674</v>
      </c>
      <c r="W126" s="156"/>
      <c r="X126" s="156"/>
      <c r="Y126" s="341" t="s">
        <v>1674</v>
      </c>
      <c r="Z126" s="341" t="s">
        <v>1674</v>
      </c>
      <c r="AA126" s="246" t="s">
        <v>1674</v>
      </c>
      <c r="AB126" s="156"/>
      <c r="AC126" s="156"/>
      <c r="AD126" s="246" t="s">
        <v>1674</v>
      </c>
      <c r="AE126" s="156"/>
      <c r="AF126" s="341" t="s">
        <v>1674</v>
      </c>
      <c r="AG126" s="246" t="s">
        <v>1674</v>
      </c>
      <c r="AH126" s="156"/>
      <c r="AI126" s="246" t="s">
        <v>1674</v>
      </c>
      <c r="AJ126" s="156"/>
      <c r="AK126" s="156"/>
    </row>
    <row r="127" spans="4:37" ht="9.9499999999999993" customHeight="1" x14ac:dyDescent="0.25">
      <c r="D127" s="188" t="s">
        <v>1674</v>
      </c>
      <c r="E127" s="187" t="s">
        <v>2049</v>
      </c>
      <c r="F127" s="156"/>
      <c r="G127" s="156"/>
      <c r="H127" s="188" t="s">
        <v>1674</v>
      </c>
      <c r="I127" s="246" t="s">
        <v>1695</v>
      </c>
      <c r="J127" s="156"/>
      <c r="K127" s="156"/>
      <c r="L127" s="249">
        <v>39812668.130000003</v>
      </c>
      <c r="M127" s="156"/>
      <c r="N127" s="341" t="s">
        <v>1674</v>
      </c>
      <c r="O127" s="341" t="s">
        <v>1695</v>
      </c>
      <c r="P127" s="249">
        <v>0</v>
      </c>
      <c r="Q127" s="156"/>
      <c r="R127" s="246" t="s">
        <v>1674</v>
      </c>
      <c r="S127" s="156"/>
      <c r="T127" s="246" t="s">
        <v>1695</v>
      </c>
      <c r="U127" s="156"/>
      <c r="V127" s="249">
        <v>55410.32</v>
      </c>
      <c r="W127" s="156"/>
      <c r="X127" s="156"/>
      <c r="Y127" s="341" t="s">
        <v>1674</v>
      </c>
      <c r="Z127" s="341" t="s">
        <v>1695</v>
      </c>
      <c r="AA127" s="249">
        <v>0</v>
      </c>
      <c r="AB127" s="156"/>
      <c r="AC127" s="156"/>
      <c r="AD127" s="246" t="s">
        <v>1674</v>
      </c>
      <c r="AE127" s="156"/>
      <c r="AF127" s="341" t="s">
        <v>1695</v>
      </c>
      <c r="AG127" s="249">
        <v>39868078.450000003</v>
      </c>
      <c r="AH127" s="156"/>
      <c r="AI127" s="246" t="s">
        <v>1674</v>
      </c>
      <c r="AJ127" s="156"/>
      <c r="AK127" s="156"/>
    </row>
    <row r="128" spans="4:37" ht="9.9499999999999993" customHeight="1" x14ac:dyDescent="0.25">
      <c r="D128" s="188" t="s">
        <v>1674</v>
      </c>
      <c r="E128" s="187" t="s">
        <v>2050</v>
      </c>
      <c r="F128" s="156"/>
      <c r="G128" s="156"/>
      <c r="H128" s="188" t="s">
        <v>1674</v>
      </c>
      <c r="I128" s="246" t="s">
        <v>1695</v>
      </c>
      <c r="J128" s="156"/>
      <c r="K128" s="156"/>
      <c r="L128" s="249">
        <v>44998320.950000003</v>
      </c>
      <c r="M128" s="156"/>
      <c r="N128" s="341" t="s">
        <v>1674</v>
      </c>
      <c r="O128" s="341" t="s">
        <v>1695</v>
      </c>
      <c r="P128" s="249">
        <v>0</v>
      </c>
      <c r="Q128" s="156"/>
      <c r="R128" s="246" t="s">
        <v>1674</v>
      </c>
      <c r="S128" s="156"/>
      <c r="T128" s="246" t="s">
        <v>1695</v>
      </c>
      <c r="U128" s="156"/>
      <c r="V128" s="249">
        <v>0</v>
      </c>
      <c r="W128" s="156"/>
      <c r="X128" s="156"/>
      <c r="Y128" s="341" t="s">
        <v>1674</v>
      </c>
      <c r="Z128" s="341" t="s">
        <v>1695</v>
      </c>
      <c r="AA128" s="249">
        <v>0</v>
      </c>
      <c r="AB128" s="156"/>
      <c r="AC128" s="156"/>
      <c r="AD128" s="246" t="s">
        <v>1674</v>
      </c>
      <c r="AE128" s="156"/>
      <c r="AF128" s="341" t="s">
        <v>1695</v>
      </c>
      <c r="AG128" s="249">
        <v>44998320.950000003</v>
      </c>
      <c r="AH128" s="156"/>
      <c r="AI128" s="246" t="s">
        <v>1674</v>
      </c>
      <c r="AJ128" s="156"/>
      <c r="AK128" s="156"/>
    </row>
    <row r="129" spans="4:37" ht="9.9499999999999993" customHeight="1" x14ac:dyDescent="0.25">
      <c r="D129" s="188" t="s">
        <v>1674</v>
      </c>
      <c r="E129" s="187" t="s">
        <v>2051</v>
      </c>
      <c r="F129" s="156"/>
      <c r="G129" s="156"/>
      <c r="H129" s="188" t="s">
        <v>1674</v>
      </c>
      <c r="I129" s="246" t="s">
        <v>1695</v>
      </c>
      <c r="J129" s="156"/>
      <c r="K129" s="156"/>
      <c r="L129" s="249">
        <v>43519359.850000001</v>
      </c>
      <c r="M129" s="156"/>
      <c r="N129" s="341" t="s">
        <v>1674</v>
      </c>
      <c r="O129" s="341" t="s">
        <v>1695</v>
      </c>
      <c r="P129" s="249">
        <v>79075.06</v>
      </c>
      <c r="Q129" s="156"/>
      <c r="R129" s="246" t="s">
        <v>1674</v>
      </c>
      <c r="S129" s="156"/>
      <c r="T129" s="246" t="s">
        <v>1695</v>
      </c>
      <c r="U129" s="156"/>
      <c r="V129" s="249">
        <v>0</v>
      </c>
      <c r="W129" s="156"/>
      <c r="X129" s="156"/>
      <c r="Y129" s="341" t="s">
        <v>1674</v>
      </c>
      <c r="Z129" s="341" t="s">
        <v>1695</v>
      </c>
      <c r="AA129" s="249">
        <v>0</v>
      </c>
      <c r="AB129" s="156"/>
      <c r="AC129" s="156"/>
      <c r="AD129" s="246" t="s">
        <v>1674</v>
      </c>
      <c r="AE129" s="156"/>
      <c r="AF129" s="341" t="s">
        <v>1695</v>
      </c>
      <c r="AG129" s="249">
        <v>43598434.909999996</v>
      </c>
      <c r="AH129" s="156"/>
      <c r="AI129" s="246" t="s">
        <v>1674</v>
      </c>
      <c r="AJ129" s="156"/>
      <c r="AK129" s="156"/>
    </row>
    <row r="130" spans="4:37" ht="9.9499999999999993" customHeight="1" x14ac:dyDescent="0.25">
      <c r="D130" s="188" t="s">
        <v>1674</v>
      </c>
      <c r="E130" s="187" t="s">
        <v>2052</v>
      </c>
      <c r="F130" s="156"/>
      <c r="G130" s="156"/>
      <c r="H130" s="188" t="s">
        <v>1674</v>
      </c>
      <c r="I130" s="246" t="s">
        <v>1695</v>
      </c>
      <c r="J130" s="156"/>
      <c r="K130" s="156"/>
      <c r="L130" s="249">
        <v>60902122.520000003</v>
      </c>
      <c r="M130" s="156"/>
      <c r="N130" s="341" t="s">
        <v>1674</v>
      </c>
      <c r="O130" s="341" t="s">
        <v>1695</v>
      </c>
      <c r="P130" s="249">
        <v>0</v>
      </c>
      <c r="Q130" s="156"/>
      <c r="R130" s="246" t="s">
        <v>1674</v>
      </c>
      <c r="S130" s="156"/>
      <c r="T130" s="246" t="s">
        <v>1695</v>
      </c>
      <c r="U130" s="156"/>
      <c r="V130" s="249">
        <v>117348.75</v>
      </c>
      <c r="W130" s="156"/>
      <c r="X130" s="156"/>
      <c r="Y130" s="341" t="s">
        <v>1674</v>
      </c>
      <c r="Z130" s="341" t="s">
        <v>1695</v>
      </c>
      <c r="AA130" s="249">
        <v>231343.76</v>
      </c>
      <c r="AB130" s="156"/>
      <c r="AC130" s="156"/>
      <c r="AD130" s="246" t="s">
        <v>1674</v>
      </c>
      <c r="AE130" s="156"/>
      <c r="AF130" s="341" t="s">
        <v>1695</v>
      </c>
      <c r="AG130" s="249">
        <v>61250815.030000001</v>
      </c>
      <c r="AH130" s="156"/>
      <c r="AI130" s="246" t="s">
        <v>1674</v>
      </c>
      <c r="AJ130" s="156"/>
      <c r="AK130" s="156"/>
    </row>
    <row r="131" spans="4:37" ht="9.9499999999999993" customHeight="1" x14ac:dyDescent="0.25">
      <c r="D131" s="188" t="s">
        <v>1674</v>
      </c>
      <c r="E131" s="187" t="s">
        <v>2053</v>
      </c>
      <c r="F131" s="156"/>
      <c r="G131" s="156"/>
      <c r="H131" s="188" t="s">
        <v>1674</v>
      </c>
      <c r="I131" s="246" t="s">
        <v>1695</v>
      </c>
      <c r="J131" s="156"/>
      <c r="K131" s="156"/>
      <c r="L131" s="249">
        <v>61098615.850000001</v>
      </c>
      <c r="M131" s="156"/>
      <c r="N131" s="341" t="s">
        <v>1674</v>
      </c>
      <c r="O131" s="341" t="s">
        <v>1695</v>
      </c>
      <c r="P131" s="249">
        <v>0</v>
      </c>
      <c r="Q131" s="156"/>
      <c r="R131" s="246" t="s">
        <v>1674</v>
      </c>
      <c r="S131" s="156"/>
      <c r="T131" s="246" t="s">
        <v>1695</v>
      </c>
      <c r="U131" s="156"/>
      <c r="V131" s="249">
        <v>0</v>
      </c>
      <c r="W131" s="156"/>
      <c r="X131" s="156"/>
      <c r="Y131" s="341" t="s">
        <v>1674</v>
      </c>
      <c r="Z131" s="341" t="s">
        <v>1695</v>
      </c>
      <c r="AA131" s="249">
        <v>0</v>
      </c>
      <c r="AB131" s="156"/>
      <c r="AC131" s="156"/>
      <c r="AD131" s="246" t="s">
        <v>1674</v>
      </c>
      <c r="AE131" s="156"/>
      <c r="AF131" s="341" t="s">
        <v>1695</v>
      </c>
      <c r="AG131" s="249">
        <v>61098615.850000001</v>
      </c>
      <c r="AH131" s="156"/>
      <c r="AI131" s="246" t="s">
        <v>1674</v>
      </c>
      <c r="AJ131" s="156"/>
      <c r="AK131" s="156"/>
    </row>
    <row r="132" spans="4:37" ht="9.9499999999999993" customHeight="1" x14ac:dyDescent="0.25">
      <c r="D132" s="188" t="s">
        <v>1674</v>
      </c>
      <c r="E132" s="187" t="s">
        <v>2054</v>
      </c>
      <c r="F132" s="156"/>
      <c r="G132" s="156"/>
      <c r="H132" s="188" t="s">
        <v>1674</v>
      </c>
      <c r="I132" s="246" t="s">
        <v>1695</v>
      </c>
      <c r="J132" s="156"/>
      <c r="K132" s="156"/>
      <c r="L132" s="249">
        <v>70584881.569999993</v>
      </c>
      <c r="M132" s="156"/>
      <c r="N132" s="341" t="s">
        <v>1674</v>
      </c>
      <c r="O132" s="341" t="s">
        <v>1695</v>
      </c>
      <c r="P132" s="249">
        <v>0</v>
      </c>
      <c r="Q132" s="156"/>
      <c r="R132" s="246" t="s">
        <v>1674</v>
      </c>
      <c r="S132" s="156"/>
      <c r="T132" s="246" t="s">
        <v>1695</v>
      </c>
      <c r="U132" s="156"/>
      <c r="V132" s="249">
        <v>0</v>
      </c>
      <c r="W132" s="156"/>
      <c r="X132" s="156"/>
      <c r="Y132" s="341" t="s">
        <v>1674</v>
      </c>
      <c r="Z132" s="341" t="s">
        <v>1695</v>
      </c>
      <c r="AA132" s="249">
        <v>0</v>
      </c>
      <c r="AB132" s="156"/>
      <c r="AC132" s="156"/>
      <c r="AD132" s="246" t="s">
        <v>1674</v>
      </c>
      <c r="AE132" s="156"/>
      <c r="AF132" s="341" t="s">
        <v>1695</v>
      </c>
      <c r="AG132" s="249">
        <v>70584881.569999993</v>
      </c>
      <c r="AH132" s="156"/>
      <c r="AI132" s="246" t="s">
        <v>1674</v>
      </c>
      <c r="AJ132" s="156"/>
      <c r="AK132" s="156"/>
    </row>
    <row r="133" spans="4:37" ht="9.9499999999999993" customHeight="1" x14ac:dyDescent="0.25">
      <c r="D133" s="188" t="s">
        <v>1674</v>
      </c>
      <c r="E133" s="187" t="s">
        <v>2055</v>
      </c>
      <c r="F133" s="156"/>
      <c r="G133" s="156"/>
      <c r="H133" s="188" t="s">
        <v>1674</v>
      </c>
      <c r="I133" s="246" t="s">
        <v>1695</v>
      </c>
      <c r="J133" s="156"/>
      <c r="K133" s="156"/>
      <c r="L133" s="249">
        <v>64542717</v>
      </c>
      <c r="M133" s="156"/>
      <c r="N133" s="341" t="s">
        <v>1674</v>
      </c>
      <c r="O133" s="341" t="s">
        <v>1695</v>
      </c>
      <c r="P133" s="249">
        <v>0</v>
      </c>
      <c r="Q133" s="156"/>
      <c r="R133" s="246" t="s">
        <v>1674</v>
      </c>
      <c r="S133" s="156"/>
      <c r="T133" s="246" t="s">
        <v>1695</v>
      </c>
      <c r="U133" s="156"/>
      <c r="V133" s="249">
        <v>0</v>
      </c>
      <c r="W133" s="156"/>
      <c r="X133" s="156"/>
      <c r="Y133" s="341" t="s">
        <v>1674</v>
      </c>
      <c r="Z133" s="341" t="s">
        <v>1695</v>
      </c>
      <c r="AA133" s="249">
        <v>0</v>
      </c>
      <c r="AB133" s="156"/>
      <c r="AC133" s="156"/>
      <c r="AD133" s="246" t="s">
        <v>1674</v>
      </c>
      <c r="AE133" s="156"/>
      <c r="AF133" s="341" t="s">
        <v>1695</v>
      </c>
      <c r="AG133" s="249">
        <v>64542717</v>
      </c>
      <c r="AH133" s="156"/>
      <c r="AI133" s="246" t="s">
        <v>1674</v>
      </c>
      <c r="AJ133" s="156"/>
      <c r="AK133" s="156"/>
    </row>
    <row r="134" spans="4:37" ht="9.9499999999999993" customHeight="1" x14ac:dyDescent="0.25">
      <c r="D134" s="188" t="s">
        <v>1674</v>
      </c>
      <c r="E134" s="187" t="s">
        <v>2056</v>
      </c>
      <c r="F134" s="156"/>
      <c r="G134" s="156"/>
      <c r="H134" s="188" t="s">
        <v>1674</v>
      </c>
      <c r="I134" s="246" t="s">
        <v>1695</v>
      </c>
      <c r="J134" s="156"/>
      <c r="K134" s="156"/>
      <c r="L134" s="249">
        <v>71115495.719999999</v>
      </c>
      <c r="M134" s="156"/>
      <c r="N134" s="341" t="s">
        <v>1674</v>
      </c>
      <c r="O134" s="341" t="s">
        <v>1695</v>
      </c>
      <c r="P134" s="249">
        <v>0</v>
      </c>
      <c r="Q134" s="156"/>
      <c r="R134" s="246" t="s">
        <v>1674</v>
      </c>
      <c r="S134" s="156"/>
      <c r="T134" s="246" t="s">
        <v>1695</v>
      </c>
      <c r="U134" s="156"/>
      <c r="V134" s="249">
        <v>0</v>
      </c>
      <c r="W134" s="156"/>
      <c r="X134" s="156"/>
      <c r="Y134" s="341" t="s">
        <v>1674</v>
      </c>
      <c r="Z134" s="341" t="s">
        <v>1695</v>
      </c>
      <c r="AA134" s="249">
        <v>0</v>
      </c>
      <c r="AB134" s="156"/>
      <c r="AC134" s="156"/>
      <c r="AD134" s="246" t="s">
        <v>1674</v>
      </c>
      <c r="AE134" s="156"/>
      <c r="AF134" s="341" t="s">
        <v>1695</v>
      </c>
      <c r="AG134" s="249">
        <v>71115495.719999999</v>
      </c>
      <c r="AH134" s="156"/>
      <c r="AI134" s="246" t="s">
        <v>1674</v>
      </c>
      <c r="AJ134" s="156"/>
      <c r="AK134" s="156"/>
    </row>
    <row r="135" spans="4:37" ht="9.9499999999999993" customHeight="1" x14ac:dyDescent="0.25">
      <c r="D135" s="188" t="s">
        <v>1674</v>
      </c>
      <c r="E135" s="187" t="s">
        <v>2057</v>
      </c>
      <c r="F135" s="156"/>
      <c r="G135" s="156"/>
      <c r="H135" s="188" t="s">
        <v>1674</v>
      </c>
      <c r="I135" s="246" t="s">
        <v>1695</v>
      </c>
      <c r="J135" s="156"/>
      <c r="K135" s="156"/>
      <c r="L135" s="249">
        <v>76106692.540000007</v>
      </c>
      <c r="M135" s="156"/>
      <c r="N135" s="341" t="s">
        <v>1674</v>
      </c>
      <c r="O135" s="341" t="s">
        <v>1695</v>
      </c>
      <c r="P135" s="249">
        <v>0</v>
      </c>
      <c r="Q135" s="156"/>
      <c r="R135" s="246" t="s">
        <v>1674</v>
      </c>
      <c r="S135" s="156"/>
      <c r="T135" s="246" t="s">
        <v>1695</v>
      </c>
      <c r="U135" s="156"/>
      <c r="V135" s="249">
        <v>0</v>
      </c>
      <c r="W135" s="156"/>
      <c r="X135" s="156"/>
      <c r="Y135" s="341" t="s">
        <v>1674</v>
      </c>
      <c r="Z135" s="341" t="s">
        <v>1695</v>
      </c>
      <c r="AA135" s="249">
        <v>0</v>
      </c>
      <c r="AB135" s="156"/>
      <c r="AC135" s="156"/>
      <c r="AD135" s="246" t="s">
        <v>1674</v>
      </c>
      <c r="AE135" s="156"/>
      <c r="AF135" s="341" t="s">
        <v>1695</v>
      </c>
      <c r="AG135" s="249">
        <v>76106692.540000007</v>
      </c>
      <c r="AH135" s="156"/>
      <c r="AI135" s="246" t="s">
        <v>1674</v>
      </c>
      <c r="AJ135" s="156"/>
      <c r="AK135" s="156"/>
    </row>
    <row r="136" spans="4:37" ht="9.9499999999999993" customHeight="1" x14ac:dyDescent="0.25">
      <c r="D136" s="188" t="s">
        <v>1674</v>
      </c>
      <c r="E136" s="187" t="s">
        <v>2058</v>
      </c>
      <c r="F136" s="156"/>
      <c r="G136" s="156"/>
      <c r="H136" s="188" t="s">
        <v>1674</v>
      </c>
      <c r="I136" s="246" t="s">
        <v>1695</v>
      </c>
      <c r="J136" s="156"/>
      <c r="K136" s="156"/>
      <c r="L136" s="249">
        <v>62379478.159999996</v>
      </c>
      <c r="M136" s="156"/>
      <c r="N136" s="341" t="s">
        <v>1674</v>
      </c>
      <c r="O136" s="341" t="s">
        <v>1695</v>
      </c>
      <c r="P136" s="249">
        <v>166600.25</v>
      </c>
      <c r="Q136" s="156"/>
      <c r="R136" s="246" t="s">
        <v>1674</v>
      </c>
      <c r="S136" s="156"/>
      <c r="T136" s="246" t="s">
        <v>1695</v>
      </c>
      <c r="U136" s="156"/>
      <c r="V136" s="249">
        <v>0</v>
      </c>
      <c r="W136" s="156"/>
      <c r="X136" s="156"/>
      <c r="Y136" s="341" t="s">
        <v>1674</v>
      </c>
      <c r="Z136" s="341" t="s">
        <v>1695</v>
      </c>
      <c r="AA136" s="249">
        <v>304187.82</v>
      </c>
      <c r="AB136" s="156"/>
      <c r="AC136" s="156"/>
      <c r="AD136" s="246" t="s">
        <v>1674</v>
      </c>
      <c r="AE136" s="156"/>
      <c r="AF136" s="341" t="s">
        <v>1695</v>
      </c>
      <c r="AG136" s="249">
        <v>62850266.229999997</v>
      </c>
      <c r="AH136" s="156"/>
      <c r="AI136" s="246" t="s">
        <v>1674</v>
      </c>
      <c r="AJ136" s="156"/>
      <c r="AK136" s="156"/>
    </row>
    <row r="137" spans="4:37" ht="9.9499999999999993" customHeight="1" x14ac:dyDescent="0.25">
      <c r="D137" s="188" t="s">
        <v>1674</v>
      </c>
      <c r="E137" s="187" t="s">
        <v>2059</v>
      </c>
      <c r="F137" s="156"/>
      <c r="G137" s="156"/>
      <c r="H137" s="188" t="s">
        <v>1674</v>
      </c>
      <c r="I137" s="246" t="s">
        <v>1695</v>
      </c>
      <c r="J137" s="156"/>
      <c r="K137" s="156"/>
      <c r="L137" s="249">
        <v>65086197.350000001</v>
      </c>
      <c r="M137" s="156"/>
      <c r="N137" s="341" t="s">
        <v>1674</v>
      </c>
      <c r="O137" s="341" t="s">
        <v>1695</v>
      </c>
      <c r="P137" s="249">
        <v>0</v>
      </c>
      <c r="Q137" s="156"/>
      <c r="R137" s="246" t="s">
        <v>1674</v>
      </c>
      <c r="S137" s="156"/>
      <c r="T137" s="246" t="s">
        <v>1695</v>
      </c>
      <c r="U137" s="156"/>
      <c r="V137" s="249">
        <v>0</v>
      </c>
      <c r="W137" s="156"/>
      <c r="X137" s="156"/>
      <c r="Y137" s="341" t="s">
        <v>1674</v>
      </c>
      <c r="Z137" s="341" t="s">
        <v>1695</v>
      </c>
      <c r="AA137" s="249">
        <v>0</v>
      </c>
      <c r="AB137" s="156"/>
      <c r="AC137" s="156"/>
      <c r="AD137" s="246" t="s">
        <v>1674</v>
      </c>
      <c r="AE137" s="156"/>
      <c r="AF137" s="341" t="s">
        <v>1695</v>
      </c>
      <c r="AG137" s="249">
        <v>65086197.350000001</v>
      </c>
      <c r="AH137" s="156"/>
      <c r="AI137" s="246" t="s">
        <v>1674</v>
      </c>
      <c r="AJ137" s="156"/>
      <c r="AK137" s="156"/>
    </row>
    <row r="138" spans="4:37" ht="9.9499999999999993" customHeight="1" x14ac:dyDescent="0.25">
      <c r="D138" s="188" t="s">
        <v>1674</v>
      </c>
      <c r="E138" s="187" t="s">
        <v>2060</v>
      </c>
      <c r="F138" s="156"/>
      <c r="G138" s="156"/>
      <c r="H138" s="188" t="s">
        <v>1674</v>
      </c>
      <c r="I138" s="246" t="s">
        <v>1695</v>
      </c>
      <c r="J138" s="156"/>
      <c r="K138" s="156"/>
      <c r="L138" s="249">
        <v>36595964.229999997</v>
      </c>
      <c r="M138" s="156"/>
      <c r="N138" s="341" t="s">
        <v>1674</v>
      </c>
      <c r="O138" s="341" t="s">
        <v>1695</v>
      </c>
      <c r="P138" s="249">
        <v>0</v>
      </c>
      <c r="Q138" s="156"/>
      <c r="R138" s="246" t="s">
        <v>1674</v>
      </c>
      <c r="S138" s="156"/>
      <c r="T138" s="246" t="s">
        <v>1695</v>
      </c>
      <c r="U138" s="156"/>
      <c r="V138" s="249">
        <v>0</v>
      </c>
      <c r="W138" s="156"/>
      <c r="X138" s="156"/>
      <c r="Y138" s="341" t="s">
        <v>1674</v>
      </c>
      <c r="Z138" s="341" t="s">
        <v>1695</v>
      </c>
      <c r="AA138" s="249">
        <v>0</v>
      </c>
      <c r="AB138" s="156"/>
      <c r="AC138" s="156"/>
      <c r="AD138" s="246" t="s">
        <v>1674</v>
      </c>
      <c r="AE138" s="156"/>
      <c r="AF138" s="341" t="s">
        <v>1695</v>
      </c>
      <c r="AG138" s="249">
        <v>36595964.229999997</v>
      </c>
      <c r="AH138" s="156"/>
      <c r="AI138" s="246" t="s">
        <v>1674</v>
      </c>
      <c r="AJ138" s="156"/>
      <c r="AK138" s="156"/>
    </row>
    <row r="139" spans="4:37" ht="9.9499999999999993" customHeight="1" x14ac:dyDescent="0.25">
      <c r="D139" s="188" t="s">
        <v>1674</v>
      </c>
      <c r="E139" s="187" t="s">
        <v>2061</v>
      </c>
      <c r="F139" s="156"/>
      <c r="G139" s="156"/>
      <c r="H139" s="188" t="s">
        <v>1674</v>
      </c>
      <c r="I139" s="246" t="s">
        <v>1695</v>
      </c>
      <c r="J139" s="156"/>
      <c r="K139" s="156"/>
      <c r="L139" s="249">
        <v>5856671.2300000004</v>
      </c>
      <c r="M139" s="156"/>
      <c r="N139" s="341" t="s">
        <v>1674</v>
      </c>
      <c r="O139" s="341" t="s">
        <v>1695</v>
      </c>
      <c r="P139" s="249">
        <v>0</v>
      </c>
      <c r="Q139" s="156"/>
      <c r="R139" s="246" t="s">
        <v>1674</v>
      </c>
      <c r="S139" s="156"/>
      <c r="T139" s="246" t="s">
        <v>1695</v>
      </c>
      <c r="U139" s="156"/>
      <c r="V139" s="249">
        <v>0</v>
      </c>
      <c r="W139" s="156"/>
      <c r="X139" s="156"/>
      <c r="Y139" s="341" t="s">
        <v>1674</v>
      </c>
      <c r="Z139" s="341" t="s">
        <v>1695</v>
      </c>
      <c r="AA139" s="249">
        <v>0</v>
      </c>
      <c r="AB139" s="156"/>
      <c r="AC139" s="156"/>
      <c r="AD139" s="246" t="s">
        <v>1674</v>
      </c>
      <c r="AE139" s="156"/>
      <c r="AF139" s="341" t="s">
        <v>1695</v>
      </c>
      <c r="AG139" s="249">
        <v>5856671.2300000004</v>
      </c>
      <c r="AH139" s="156"/>
      <c r="AI139" s="246" t="s">
        <v>1674</v>
      </c>
      <c r="AJ139" s="156"/>
      <c r="AK139" s="156"/>
    </row>
    <row r="140" spans="4:37" ht="9.9499999999999993" customHeight="1" x14ac:dyDescent="0.25">
      <c r="D140" s="188" t="s">
        <v>1674</v>
      </c>
      <c r="E140" s="187" t="s">
        <v>2062</v>
      </c>
      <c r="F140" s="156"/>
      <c r="G140" s="156"/>
      <c r="H140" s="188" t="s">
        <v>1674</v>
      </c>
      <c r="I140" s="246" t="s">
        <v>1695</v>
      </c>
      <c r="J140" s="156"/>
      <c r="K140" s="156"/>
      <c r="L140" s="249">
        <v>744361.86</v>
      </c>
      <c r="M140" s="156"/>
      <c r="N140" s="341" t="s">
        <v>1674</v>
      </c>
      <c r="O140" s="341" t="s">
        <v>1695</v>
      </c>
      <c r="P140" s="249">
        <v>0</v>
      </c>
      <c r="Q140" s="156"/>
      <c r="R140" s="246" t="s">
        <v>1674</v>
      </c>
      <c r="S140" s="156"/>
      <c r="T140" s="246" t="s">
        <v>1695</v>
      </c>
      <c r="U140" s="156"/>
      <c r="V140" s="249">
        <v>0</v>
      </c>
      <c r="W140" s="156"/>
      <c r="X140" s="156"/>
      <c r="Y140" s="341" t="s">
        <v>1674</v>
      </c>
      <c r="Z140" s="341" t="s">
        <v>1695</v>
      </c>
      <c r="AA140" s="249">
        <v>0</v>
      </c>
      <c r="AB140" s="156"/>
      <c r="AC140" s="156"/>
      <c r="AD140" s="246" t="s">
        <v>1674</v>
      </c>
      <c r="AE140" s="156"/>
      <c r="AF140" s="341" t="s">
        <v>1695</v>
      </c>
      <c r="AG140" s="249">
        <v>744361.86</v>
      </c>
      <c r="AH140" s="156"/>
      <c r="AI140" s="246" t="s">
        <v>1674</v>
      </c>
      <c r="AJ140" s="156"/>
      <c r="AK140" s="156"/>
    </row>
    <row r="141" spans="4:37" ht="15.75" thickBot="1" x14ac:dyDescent="0.3">
      <c r="D141" s="188" t="s">
        <v>1674</v>
      </c>
      <c r="E141" s="266" t="s">
        <v>1674</v>
      </c>
      <c r="F141" s="156"/>
      <c r="G141" s="156"/>
      <c r="H141" s="342" t="s">
        <v>1674</v>
      </c>
      <c r="I141" s="343" t="s">
        <v>1695</v>
      </c>
      <c r="J141" s="186"/>
      <c r="K141" s="186"/>
      <c r="L141" s="344">
        <v>703343546.96000004</v>
      </c>
      <c r="M141" s="186"/>
      <c r="N141" s="342" t="s">
        <v>1674</v>
      </c>
      <c r="O141" s="345" t="s">
        <v>1695</v>
      </c>
      <c r="P141" s="344">
        <v>245675.31</v>
      </c>
      <c r="Q141" s="186"/>
      <c r="R141" s="266" t="s">
        <v>1674</v>
      </c>
      <c r="S141" s="156"/>
      <c r="T141" s="343" t="s">
        <v>1695</v>
      </c>
      <c r="U141" s="186"/>
      <c r="V141" s="344">
        <v>172759.07</v>
      </c>
      <c r="W141" s="186"/>
      <c r="X141" s="186"/>
      <c r="Y141" s="342" t="s">
        <v>1674</v>
      </c>
      <c r="Z141" s="345" t="s">
        <v>1695</v>
      </c>
      <c r="AA141" s="344">
        <v>535531.57999999996</v>
      </c>
      <c r="AB141" s="186"/>
      <c r="AC141" s="186"/>
      <c r="AD141" s="266" t="s">
        <v>1674</v>
      </c>
      <c r="AE141" s="156"/>
      <c r="AF141" s="345" t="s">
        <v>1695</v>
      </c>
      <c r="AG141" s="344">
        <v>704297512.91999996</v>
      </c>
      <c r="AH141" s="186"/>
      <c r="AI141" s="266" t="s">
        <v>1674</v>
      </c>
      <c r="AJ141" s="156"/>
      <c r="AK141" s="156"/>
    </row>
    <row r="142" spans="4:37" ht="15.75" thickTop="1" x14ac:dyDescent="0.25">
      <c r="D142" s="346" t="s">
        <v>1674</v>
      </c>
      <c r="E142" s="347" t="s">
        <v>1674</v>
      </c>
      <c r="F142" s="156"/>
      <c r="G142" s="156"/>
      <c r="H142" s="346" t="s">
        <v>1674</v>
      </c>
      <c r="I142" s="347" t="s">
        <v>1674</v>
      </c>
      <c r="J142" s="156"/>
      <c r="K142" s="156"/>
      <c r="L142" s="347" t="s">
        <v>1674</v>
      </c>
      <c r="M142" s="156"/>
      <c r="N142" s="346" t="s">
        <v>1674</v>
      </c>
      <c r="O142" s="346" t="s">
        <v>1674</v>
      </c>
      <c r="P142" s="347" t="s">
        <v>1674</v>
      </c>
      <c r="Q142" s="156"/>
      <c r="R142" s="347" t="s">
        <v>1674</v>
      </c>
      <c r="S142" s="156"/>
      <c r="T142" s="347" t="s">
        <v>1674</v>
      </c>
      <c r="U142" s="156"/>
      <c r="V142" s="347" t="s">
        <v>1674</v>
      </c>
      <c r="W142" s="156"/>
      <c r="X142" s="156"/>
      <c r="Y142" s="346" t="s">
        <v>1674</v>
      </c>
      <c r="Z142" s="346" t="s">
        <v>1674</v>
      </c>
      <c r="AA142" s="347" t="s">
        <v>1674</v>
      </c>
      <c r="AB142" s="156"/>
      <c r="AC142" s="156"/>
      <c r="AD142" s="347" t="s">
        <v>1674</v>
      </c>
      <c r="AE142" s="156"/>
      <c r="AF142" s="346" t="s">
        <v>1674</v>
      </c>
      <c r="AG142" s="347" t="s">
        <v>1674</v>
      </c>
      <c r="AH142" s="156"/>
      <c r="AI142" s="347" t="s">
        <v>1674</v>
      </c>
      <c r="AJ142" s="156"/>
      <c r="AK142" s="156"/>
    </row>
    <row r="143" spans="4:37" hidden="1" x14ac:dyDescent="0.25">
      <c r="D143" s="329" t="s">
        <v>1674</v>
      </c>
      <c r="E143" s="330" t="s">
        <v>1674</v>
      </c>
      <c r="F143" s="156"/>
      <c r="G143" s="156"/>
      <c r="H143" s="329" t="s">
        <v>1674</v>
      </c>
      <c r="I143" s="330" t="s">
        <v>1674</v>
      </c>
      <c r="J143" s="156"/>
      <c r="K143" s="156"/>
      <c r="L143" s="330" t="s">
        <v>1674</v>
      </c>
      <c r="M143" s="156"/>
      <c r="N143" s="329" t="s">
        <v>1674</v>
      </c>
      <c r="O143" s="329" t="s">
        <v>1674</v>
      </c>
      <c r="P143" s="330" t="s">
        <v>1674</v>
      </c>
      <c r="Q143" s="156"/>
      <c r="R143" s="330" t="s">
        <v>1674</v>
      </c>
      <c r="S143" s="156"/>
      <c r="T143" s="330" t="s">
        <v>1674</v>
      </c>
      <c r="U143" s="156"/>
      <c r="V143" s="330" t="s">
        <v>1674</v>
      </c>
      <c r="W143" s="156"/>
      <c r="X143" s="156"/>
      <c r="Y143" s="329" t="s">
        <v>1674</v>
      </c>
      <c r="Z143" s="329" t="s">
        <v>1674</v>
      </c>
      <c r="AA143" s="330" t="s">
        <v>1674</v>
      </c>
      <c r="AB143" s="156"/>
      <c r="AC143" s="156"/>
      <c r="AD143" s="331" t="s">
        <v>1674</v>
      </c>
      <c r="AE143" s="156"/>
      <c r="AF143" s="332" t="s">
        <v>1674</v>
      </c>
      <c r="AG143" s="331" t="s">
        <v>1674</v>
      </c>
      <c r="AH143" s="156"/>
      <c r="AI143" s="331" t="s">
        <v>1674</v>
      </c>
      <c r="AJ143" s="156"/>
      <c r="AK143" s="156"/>
    </row>
    <row r="144" spans="4:37" ht="24.95" customHeight="1" x14ac:dyDescent="0.25">
      <c r="D144" s="218" t="s">
        <v>1946</v>
      </c>
      <c r="E144" s="333" t="s">
        <v>2044</v>
      </c>
      <c r="F144" s="279"/>
      <c r="G144" s="279"/>
      <c r="H144" s="334" t="s">
        <v>1674</v>
      </c>
      <c r="I144" s="335" t="s">
        <v>2045</v>
      </c>
      <c r="J144" s="279"/>
      <c r="K144" s="279"/>
      <c r="L144" s="279"/>
      <c r="M144" s="279"/>
      <c r="N144" s="336" t="s">
        <v>1674</v>
      </c>
      <c r="O144" s="335" t="s">
        <v>2046</v>
      </c>
      <c r="P144" s="279"/>
      <c r="Q144" s="279"/>
      <c r="R144" s="337" t="s">
        <v>1674</v>
      </c>
      <c r="S144" s="156"/>
      <c r="T144" s="335" t="s">
        <v>2047</v>
      </c>
      <c r="U144" s="279"/>
      <c r="V144" s="279"/>
      <c r="W144" s="279"/>
      <c r="X144" s="279"/>
      <c r="Y144" s="336" t="s">
        <v>1674</v>
      </c>
      <c r="Z144" s="335" t="s">
        <v>2048</v>
      </c>
      <c r="AA144" s="279"/>
      <c r="AB144" s="279"/>
      <c r="AC144" s="279"/>
      <c r="AD144" s="338" t="s">
        <v>1674</v>
      </c>
      <c r="AE144" s="156"/>
      <c r="AF144" s="339" t="s">
        <v>89</v>
      </c>
      <c r="AG144" s="279"/>
      <c r="AH144" s="279"/>
      <c r="AI144" s="338" t="s">
        <v>1674</v>
      </c>
      <c r="AJ144" s="156"/>
      <c r="AK144" s="156"/>
    </row>
    <row r="145" spans="4:37" x14ac:dyDescent="0.25">
      <c r="D145" s="340" t="s">
        <v>1622</v>
      </c>
      <c r="E145" s="246" t="s">
        <v>1674</v>
      </c>
      <c r="F145" s="156"/>
      <c r="G145" s="156"/>
      <c r="H145" s="341" t="s">
        <v>1674</v>
      </c>
      <c r="I145" s="246" t="s">
        <v>1674</v>
      </c>
      <c r="J145" s="156"/>
      <c r="K145" s="156"/>
      <c r="L145" s="246" t="s">
        <v>1674</v>
      </c>
      <c r="M145" s="156"/>
      <c r="N145" s="341" t="s">
        <v>1674</v>
      </c>
      <c r="O145" s="341" t="s">
        <v>1674</v>
      </c>
      <c r="P145" s="246" t="s">
        <v>1674</v>
      </c>
      <c r="Q145" s="156"/>
      <c r="R145" s="246" t="s">
        <v>1674</v>
      </c>
      <c r="S145" s="156"/>
      <c r="T145" s="246" t="s">
        <v>1674</v>
      </c>
      <c r="U145" s="156"/>
      <c r="V145" s="246" t="s">
        <v>1674</v>
      </c>
      <c r="W145" s="156"/>
      <c r="X145" s="156"/>
      <c r="Y145" s="341" t="s">
        <v>1674</v>
      </c>
      <c r="Z145" s="341" t="s">
        <v>1674</v>
      </c>
      <c r="AA145" s="246" t="s">
        <v>1674</v>
      </c>
      <c r="AB145" s="156"/>
      <c r="AC145" s="156"/>
      <c r="AD145" s="246" t="s">
        <v>1674</v>
      </c>
      <c r="AE145" s="156"/>
      <c r="AF145" s="341" t="s">
        <v>1674</v>
      </c>
      <c r="AG145" s="246" t="s">
        <v>1674</v>
      </c>
      <c r="AH145" s="156"/>
      <c r="AI145" s="246" t="s">
        <v>1674</v>
      </c>
      <c r="AJ145" s="156"/>
      <c r="AK145" s="156"/>
    </row>
    <row r="146" spans="4:37" ht="9.9499999999999993" customHeight="1" x14ac:dyDescent="0.25">
      <c r="D146" s="188" t="s">
        <v>1674</v>
      </c>
      <c r="E146" s="187" t="s">
        <v>2049</v>
      </c>
      <c r="F146" s="156"/>
      <c r="G146" s="156"/>
      <c r="H146" s="188" t="s">
        <v>1674</v>
      </c>
      <c r="I146" s="246" t="s">
        <v>1695</v>
      </c>
      <c r="J146" s="156"/>
      <c r="K146" s="156"/>
      <c r="L146" s="249">
        <v>1005909591.64</v>
      </c>
      <c r="M146" s="156"/>
      <c r="N146" s="341" t="s">
        <v>1674</v>
      </c>
      <c r="O146" s="341" t="s">
        <v>1695</v>
      </c>
      <c r="P146" s="249">
        <v>478347.9</v>
      </c>
      <c r="Q146" s="156"/>
      <c r="R146" s="246" t="s">
        <v>1674</v>
      </c>
      <c r="S146" s="156"/>
      <c r="T146" s="246" t="s">
        <v>1695</v>
      </c>
      <c r="U146" s="156"/>
      <c r="V146" s="249">
        <v>410646.65</v>
      </c>
      <c r="W146" s="156"/>
      <c r="X146" s="156"/>
      <c r="Y146" s="341" t="s">
        <v>1674</v>
      </c>
      <c r="Z146" s="341" t="s">
        <v>1695</v>
      </c>
      <c r="AA146" s="249">
        <v>1205261.9099999999</v>
      </c>
      <c r="AB146" s="156"/>
      <c r="AC146" s="156"/>
      <c r="AD146" s="246" t="s">
        <v>1674</v>
      </c>
      <c r="AE146" s="156"/>
      <c r="AF146" s="341" t="s">
        <v>1695</v>
      </c>
      <c r="AG146" s="249">
        <v>1008003848.1</v>
      </c>
      <c r="AH146" s="156"/>
      <c r="AI146" s="246" t="s">
        <v>1674</v>
      </c>
      <c r="AJ146" s="156"/>
      <c r="AK146" s="156"/>
    </row>
    <row r="147" spans="4:37" ht="9.9499999999999993" customHeight="1" x14ac:dyDescent="0.25">
      <c r="D147" s="188" t="s">
        <v>1674</v>
      </c>
      <c r="E147" s="187" t="s">
        <v>2050</v>
      </c>
      <c r="F147" s="156"/>
      <c r="G147" s="156"/>
      <c r="H147" s="188" t="s">
        <v>1674</v>
      </c>
      <c r="I147" s="246" t="s">
        <v>1695</v>
      </c>
      <c r="J147" s="156"/>
      <c r="K147" s="156"/>
      <c r="L147" s="249">
        <v>874846511.02999997</v>
      </c>
      <c r="M147" s="156"/>
      <c r="N147" s="341" t="s">
        <v>1674</v>
      </c>
      <c r="O147" s="341" t="s">
        <v>1695</v>
      </c>
      <c r="P147" s="249">
        <v>288586.2</v>
      </c>
      <c r="Q147" s="156"/>
      <c r="R147" s="246" t="s">
        <v>1674</v>
      </c>
      <c r="S147" s="156"/>
      <c r="T147" s="246" t="s">
        <v>1695</v>
      </c>
      <c r="U147" s="156"/>
      <c r="V147" s="249">
        <v>715765.07</v>
      </c>
      <c r="W147" s="156"/>
      <c r="X147" s="156"/>
      <c r="Y147" s="341" t="s">
        <v>1674</v>
      </c>
      <c r="Z147" s="341" t="s">
        <v>1695</v>
      </c>
      <c r="AA147" s="249">
        <v>1151199.3899999999</v>
      </c>
      <c r="AB147" s="156"/>
      <c r="AC147" s="156"/>
      <c r="AD147" s="246" t="s">
        <v>1674</v>
      </c>
      <c r="AE147" s="156"/>
      <c r="AF147" s="341" t="s">
        <v>1695</v>
      </c>
      <c r="AG147" s="249">
        <v>877002061.69000006</v>
      </c>
      <c r="AH147" s="156"/>
      <c r="AI147" s="246" t="s">
        <v>1674</v>
      </c>
      <c r="AJ147" s="156"/>
      <c r="AK147" s="156"/>
    </row>
    <row r="148" spans="4:37" ht="9.9499999999999993" customHeight="1" x14ac:dyDescent="0.25">
      <c r="D148" s="188" t="s">
        <v>1674</v>
      </c>
      <c r="E148" s="187" t="s">
        <v>2051</v>
      </c>
      <c r="F148" s="156"/>
      <c r="G148" s="156"/>
      <c r="H148" s="188" t="s">
        <v>1674</v>
      </c>
      <c r="I148" s="246" t="s">
        <v>1695</v>
      </c>
      <c r="J148" s="156"/>
      <c r="K148" s="156"/>
      <c r="L148" s="249">
        <v>1097020220.9400001</v>
      </c>
      <c r="M148" s="156"/>
      <c r="N148" s="341" t="s">
        <v>1674</v>
      </c>
      <c r="O148" s="341" t="s">
        <v>1695</v>
      </c>
      <c r="P148" s="249">
        <v>0</v>
      </c>
      <c r="Q148" s="156"/>
      <c r="R148" s="246" t="s">
        <v>1674</v>
      </c>
      <c r="S148" s="156"/>
      <c r="T148" s="246" t="s">
        <v>1695</v>
      </c>
      <c r="U148" s="156"/>
      <c r="V148" s="249">
        <v>209840.77</v>
      </c>
      <c r="W148" s="156"/>
      <c r="X148" s="156"/>
      <c r="Y148" s="341" t="s">
        <v>1674</v>
      </c>
      <c r="Z148" s="341" t="s">
        <v>1695</v>
      </c>
      <c r="AA148" s="249">
        <v>2233905.21</v>
      </c>
      <c r="AB148" s="156"/>
      <c r="AC148" s="156"/>
      <c r="AD148" s="246" t="s">
        <v>1674</v>
      </c>
      <c r="AE148" s="156"/>
      <c r="AF148" s="341" t="s">
        <v>1695</v>
      </c>
      <c r="AG148" s="249">
        <v>1099463966.9200001</v>
      </c>
      <c r="AH148" s="156"/>
      <c r="AI148" s="246" t="s">
        <v>1674</v>
      </c>
      <c r="AJ148" s="156"/>
      <c r="AK148" s="156"/>
    </row>
    <row r="149" spans="4:37" ht="9.9499999999999993" customHeight="1" x14ac:dyDescent="0.25">
      <c r="D149" s="188" t="s">
        <v>1674</v>
      </c>
      <c r="E149" s="187" t="s">
        <v>2052</v>
      </c>
      <c r="F149" s="156"/>
      <c r="G149" s="156"/>
      <c r="H149" s="188" t="s">
        <v>1674</v>
      </c>
      <c r="I149" s="246" t="s">
        <v>1695</v>
      </c>
      <c r="J149" s="156"/>
      <c r="K149" s="156"/>
      <c r="L149" s="249">
        <v>1224587543.5799999</v>
      </c>
      <c r="M149" s="156"/>
      <c r="N149" s="341" t="s">
        <v>1674</v>
      </c>
      <c r="O149" s="341" t="s">
        <v>1695</v>
      </c>
      <c r="P149" s="249">
        <v>0</v>
      </c>
      <c r="Q149" s="156"/>
      <c r="R149" s="246" t="s">
        <v>1674</v>
      </c>
      <c r="S149" s="156"/>
      <c r="T149" s="246" t="s">
        <v>1695</v>
      </c>
      <c r="U149" s="156"/>
      <c r="V149" s="249">
        <v>900861.2</v>
      </c>
      <c r="W149" s="156"/>
      <c r="X149" s="156"/>
      <c r="Y149" s="341" t="s">
        <v>1674</v>
      </c>
      <c r="Z149" s="341" t="s">
        <v>1695</v>
      </c>
      <c r="AA149" s="249">
        <v>1891578.94</v>
      </c>
      <c r="AB149" s="156"/>
      <c r="AC149" s="156"/>
      <c r="AD149" s="246" t="s">
        <v>1674</v>
      </c>
      <c r="AE149" s="156"/>
      <c r="AF149" s="341" t="s">
        <v>1695</v>
      </c>
      <c r="AG149" s="249">
        <v>1227379983.72</v>
      </c>
      <c r="AH149" s="156"/>
      <c r="AI149" s="246" t="s">
        <v>1674</v>
      </c>
      <c r="AJ149" s="156"/>
      <c r="AK149" s="156"/>
    </row>
    <row r="150" spans="4:37" ht="9.9499999999999993" customHeight="1" x14ac:dyDescent="0.25">
      <c r="D150" s="188" t="s">
        <v>1674</v>
      </c>
      <c r="E150" s="187" t="s">
        <v>2053</v>
      </c>
      <c r="F150" s="156"/>
      <c r="G150" s="156"/>
      <c r="H150" s="188" t="s">
        <v>1674</v>
      </c>
      <c r="I150" s="246" t="s">
        <v>1695</v>
      </c>
      <c r="J150" s="156"/>
      <c r="K150" s="156"/>
      <c r="L150" s="249">
        <v>1328421169.6600001</v>
      </c>
      <c r="M150" s="156"/>
      <c r="N150" s="341" t="s">
        <v>1674</v>
      </c>
      <c r="O150" s="341" t="s">
        <v>1695</v>
      </c>
      <c r="P150" s="249">
        <v>323227.28000000003</v>
      </c>
      <c r="Q150" s="156"/>
      <c r="R150" s="246" t="s">
        <v>1674</v>
      </c>
      <c r="S150" s="156"/>
      <c r="T150" s="246" t="s">
        <v>1695</v>
      </c>
      <c r="U150" s="156"/>
      <c r="V150" s="249">
        <v>344797.55</v>
      </c>
      <c r="W150" s="156"/>
      <c r="X150" s="156"/>
      <c r="Y150" s="341" t="s">
        <v>1674</v>
      </c>
      <c r="Z150" s="341" t="s">
        <v>1695</v>
      </c>
      <c r="AA150" s="249">
        <v>1664603.45</v>
      </c>
      <c r="AB150" s="156"/>
      <c r="AC150" s="156"/>
      <c r="AD150" s="246" t="s">
        <v>1674</v>
      </c>
      <c r="AE150" s="156"/>
      <c r="AF150" s="341" t="s">
        <v>1695</v>
      </c>
      <c r="AG150" s="249">
        <v>1330753797.9400001</v>
      </c>
      <c r="AH150" s="156"/>
      <c r="AI150" s="246" t="s">
        <v>1674</v>
      </c>
      <c r="AJ150" s="156"/>
      <c r="AK150" s="156"/>
    </row>
    <row r="151" spans="4:37" ht="9.9499999999999993" customHeight="1" x14ac:dyDescent="0.25">
      <c r="D151" s="188" t="s">
        <v>1674</v>
      </c>
      <c r="E151" s="187" t="s">
        <v>2054</v>
      </c>
      <c r="F151" s="156"/>
      <c r="G151" s="156"/>
      <c r="H151" s="188" t="s">
        <v>1674</v>
      </c>
      <c r="I151" s="246" t="s">
        <v>1695</v>
      </c>
      <c r="J151" s="156"/>
      <c r="K151" s="156"/>
      <c r="L151" s="249">
        <v>1521501334.6099999</v>
      </c>
      <c r="M151" s="156"/>
      <c r="N151" s="341" t="s">
        <v>1674</v>
      </c>
      <c r="O151" s="341" t="s">
        <v>1695</v>
      </c>
      <c r="P151" s="249">
        <v>2485545.1</v>
      </c>
      <c r="Q151" s="156"/>
      <c r="R151" s="246" t="s">
        <v>1674</v>
      </c>
      <c r="S151" s="156"/>
      <c r="T151" s="246" t="s">
        <v>1695</v>
      </c>
      <c r="U151" s="156"/>
      <c r="V151" s="249">
        <v>302159.77</v>
      </c>
      <c r="W151" s="156"/>
      <c r="X151" s="156"/>
      <c r="Y151" s="341" t="s">
        <v>1674</v>
      </c>
      <c r="Z151" s="341" t="s">
        <v>1695</v>
      </c>
      <c r="AA151" s="249">
        <v>932048.33</v>
      </c>
      <c r="AB151" s="156"/>
      <c r="AC151" s="156"/>
      <c r="AD151" s="246" t="s">
        <v>1674</v>
      </c>
      <c r="AE151" s="156"/>
      <c r="AF151" s="341" t="s">
        <v>1695</v>
      </c>
      <c r="AG151" s="249">
        <v>1525221087.8099999</v>
      </c>
      <c r="AH151" s="156"/>
      <c r="AI151" s="246" t="s">
        <v>1674</v>
      </c>
      <c r="AJ151" s="156"/>
      <c r="AK151" s="156"/>
    </row>
    <row r="152" spans="4:37" ht="9.9499999999999993" customHeight="1" x14ac:dyDescent="0.25">
      <c r="D152" s="188" t="s">
        <v>1674</v>
      </c>
      <c r="E152" s="187" t="s">
        <v>2055</v>
      </c>
      <c r="F152" s="156"/>
      <c r="G152" s="156"/>
      <c r="H152" s="188" t="s">
        <v>1674</v>
      </c>
      <c r="I152" s="246" t="s">
        <v>1695</v>
      </c>
      <c r="J152" s="156"/>
      <c r="K152" s="156"/>
      <c r="L152" s="249">
        <v>1678299040.24</v>
      </c>
      <c r="M152" s="156"/>
      <c r="N152" s="341" t="s">
        <v>1674</v>
      </c>
      <c r="O152" s="341" t="s">
        <v>1695</v>
      </c>
      <c r="P152" s="249">
        <v>840114.15</v>
      </c>
      <c r="Q152" s="156"/>
      <c r="R152" s="246" t="s">
        <v>1674</v>
      </c>
      <c r="S152" s="156"/>
      <c r="T152" s="246" t="s">
        <v>1695</v>
      </c>
      <c r="U152" s="156"/>
      <c r="V152" s="249">
        <v>2510870.09</v>
      </c>
      <c r="W152" s="156"/>
      <c r="X152" s="156"/>
      <c r="Y152" s="341" t="s">
        <v>1674</v>
      </c>
      <c r="Z152" s="341" t="s">
        <v>1695</v>
      </c>
      <c r="AA152" s="249">
        <v>2844450.35</v>
      </c>
      <c r="AB152" s="156"/>
      <c r="AC152" s="156"/>
      <c r="AD152" s="246" t="s">
        <v>1674</v>
      </c>
      <c r="AE152" s="156"/>
      <c r="AF152" s="341" t="s">
        <v>1695</v>
      </c>
      <c r="AG152" s="249">
        <v>1684494474.8299999</v>
      </c>
      <c r="AH152" s="156"/>
      <c r="AI152" s="246" t="s">
        <v>1674</v>
      </c>
      <c r="AJ152" s="156"/>
      <c r="AK152" s="156"/>
    </row>
    <row r="153" spans="4:37" ht="9.9499999999999993" customHeight="1" x14ac:dyDescent="0.25">
      <c r="D153" s="188" t="s">
        <v>1674</v>
      </c>
      <c r="E153" s="187" t="s">
        <v>2056</v>
      </c>
      <c r="F153" s="156"/>
      <c r="G153" s="156"/>
      <c r="H153" s="188" t="s">
        <v>1674</v>
      </c>
      <c r="I153" s="246" t="s">
        <v>1695</v>
      </c>
      <c r="J153" s="156"/>
      <c r="K153" s="156"/>
      <c r="L153" s="249">
        <v>1790896400.53</v>
      </c>
      <c r="M153" s="156"/>
      <c r="N153" s="341" t="s">
        <v>1674</v>
      </c>
      <c r="O153" s="341" t="s">
        <v>1695</v>
      </c>
      <c r="P153" s="249">
        <v>2839451.55</v>
      </c>
      <c r="Q153" s="156"/>
      <c r="R153" s="246" t="s">
        <v>1674</v>
      </c>
      <c r="S153" s="156"/>
      <c r="T153" s="246" t="s">
        <v>1695</v>
      </c>
      <c r="U153" s="156"/>
      <c r="V153" s="249">
        <v>271829.63</v>
      </c>
      <c r="W153" s="156"/>
      <c r="X153" s="156"/>
      <c r="Y153" s="341" t="s">
        <v>1674</v>
      </c>
      <c r="Z153" s="341" t="s">
        <v>1695</v>
      </c>
      <c r="AA153" s="249">
        <v>5681680.6600000001</v>
      </c>
      <c r="AB153" s="156"/>
      <c r="AC153" s="156"/>
      <c r="AD153" s="246" t="s">
        <v>1674</v>
      </c>
      <c r="AE153" s="156"/>
      <c r="AF153" s="341" t="s">
        <v>1695</v>
      </c>
      <c r="AG153" s="249">
        <v>1799689362.3699999</v>
      </c>
      <c r="AH153" s="156"/>
      <c r="AI153" s="246" t="s">
        <v>1674</v>
      </c>
      <c r="AJ153" s="156"/>
      <c r="AK153" s="156"/>
    </row>
    <row r="154" spans="4:37" ht="9.9499999999999993" customHeight="1" x14ac:dyDescent="0.25">
      <c r="D154" s="188" t="s">
        <v>1674</v>
      </c>
      <c r="E154" s="187" t="s">
        <v>2057</v>
      </c>
      <c r="F154" s="156"/>
      <c r="G154" s="156"/>
      <c r="H154" s="188" t="s">
        <v>1674</v>
      </c>
      <c r="I154" s="246" t="s">
        <v>1695</v>
      </c>
      <c r="J154" s="156"/>
      <c r="K154" s="156"/>
      <c r="L154" s="249">
        <v>1752234589.29</v>
      </c>
      <c r="M154" s="156"/>
      <c r="N154" s="341" t="s">
        <v>1674</v>
      </c>
      <c r="O154" s="341" t="s">
        <v>1695</v>
      </c>
      <c r="P154" s="249">
        <v>5293774.3600000003</v>
      </c>
      <c r="Q154" s="156"/>
      <c r="R154" s="246" t="s">
        <v>1674</v>
      </c>
      <c r="S154" s="156"/>
      <c r="T154" s="246" t="s">
        <v>1695</v>
      </c>
      <c r="U154" s="156"/>
      <c r="V154" s="249">
        <v>2096943.97</v>
      </c>
      <c r="W154" s="156"/>
      <c r="X154" s="156"/>
      <c r="Y154" s="341" t="s">
        <v>1674</v>
      </c>
      <c r="Z154" s="341" t="s">
        <v>1695</v>
      </c>
      <c r="AA154" s="249">
        <v>5003397.3899999997</v>
      </c>
      <c r="AB154" s="156"/>
      <c r="AC154" s="156"/>
      <c r="AD154" s="246" t="s">
        <v>1674</v>
      </c>
      <c r="AE154" s="156"/>
      <c r="AF154" s="341" t="s">
        <v>1695</v>
      </c>
      <c r="AG154" s="249">
        <v>1764628705.01</v>
      </c>
      <c r="AH154" s="156"/>
      <c r="AI154" s="246" t="s">
        <v>1674</v>
      </c>
      <c r="AJ154" s="156"/>
      <c r="AK154" s="156"/>
    </row>
    <row r="155" spans="4:37" ht="9.9499999999999993" customHeight="1" x14ac:dyDescent="0.25">
      <c r="D155" s="188" t="s">
        <v>1674</v>
      </c>
      <c r="E155" s="187" t="s">
        <v>2058</v>
      </c>
      <c r="F155" s="156"/>
      <c r="G155" s="156"/>
      <c r="H155" s="188" t="s">
        <v>1674</v>
      </c>
      <c r="I155" s="246" t="s">
        <v>1695</v>
      </c>
      <c r="J155" s="156"/>
      <c r="K155" s="156"/>
      <c r="L155" s="249">
        <v>1628674678.52</v>
      </c>
      <c r="M155" s="156"/>
      <c r="N155" s="341" t="s">
        <v>1674</v>
      </c>
      <c r="O155" s="341" t="s">
        <v>1695</v>
      </c>
      <c r="P155" s="249">
        <v>2728384.37</v>
      </c>
      <c r="Q155" s="156"/>
      <c r="R155" s="246" t="s">
        <v>1674</v>
      </c>
      <c r="S155" s="156"/>
      <c r="T155" s="246" t="s">
        <v>1695</v>
      </c>
      <c r="U155" s="156"/>
      <c r="V155" s="249">
        <v>1433395.58</v>
      </c>
      <c r="W155" s="156"/>
      <c r="X155" s="156"/>
      <c r="Y155" s="341" t="s">
        <v>1674</v>
      </c>
      <c r="Z155" s="341" t="s">
        <v>1695</v>
      </c>
      <c r="AA155" s="249">
        <v>3591163.78</v>
      </c>
      <c r="AB155" s="156"/>
      <c r="AC155" s="156"/>
      <c r="AD155" s="246" t="s">
        <v>1674</v>
      </c>
      <c r="AE155" s="156"/>
      <c r="AF155" s="341" t="s">
        <v>1695</v>
      </c>
      <c r="AG155" s="249">
        <v>1636427622.25</v>
      </c>
      <c r="AH155" s="156"/>
      <c r="AI155" s="246" t="s">
        <v>1674</v>
      </c>
      <c r="AJ155" s="156"/>
      <c r="AK155" s="156"/>
    </row>
    <row r="156" spans="4:37" ht="9.9499999999999993" customHeight="1" x14ac:dyDescent="0.25">
      <c r="D156" s="188" t="s">
        <v>1674</v>
      </c>
      <c r="E156" s="187" t="s">
        <v>2059</v>
      </c>
      <c r="F156" s="156"/>
      <c r="G156" s="156"/>
      <c r="H156" s="188" t="s">
        <v>1674</v>
      </c>
      <c r="I156" s="246" t="s">
        <v>1695</v>
      </c>
      <c r="J156" s="156"/>
      <c r="K156" s="156"/>
      <c r="L156" s="249">
        <v>1564552193.8800001</v>
      </c>
      <c r="M156" s="156"/>
      <c r="N156" s="341" t="s">
        <v>1674</v>
      </c>
      <c r="O156" s="341" t="s">
        <v>1695</v>
      </c>
      <c r="P156" s="249">
        <v>2376180.39</v>
      </c>
      <c r="Q156" s="156"/>
      <c r="R156" s="246" t="s">
        <v>1674</v>
      </c>
      <c r="S156" s="156"/>
      <c r="T156" s="246" t="s">
        <v>1695</v>
      </c>
      <c r="U156" s="156"/>
      <c r="V156" s="249">
        <v>0</v>
      </c>
      <c r="W156" s="156"/>
      <c r="X156" s="156"/>
      <c r="Y156" s="341" t="s">
        <v>1674</v>
      </c>
      <c r="Z156" s="341" t="s">
        <v>1695</v>
      </c>
      <c r="AA156" s="249">
        <v>4529765.55</v>
      </c>
      <c r="AB156" s="156"/>
      <c r="AC156" s="156"/>
      <c r="AD156" s="246" t="s">
        <v>1674</v>
      </c>
      <c r="AE156" s="156"/>
      <c r="AF156" s="341" t="s">
        <v>1695</v>
      </c>
      <c r="AG156" s="249">
        <v>1571458139.8199999</v>
      </c>
      <c r="AH156" s="156"/>
      <c r="AI156" s="246" t="s">
        <v>1674</v>
      </c>
      <c r="AJ156" s="156"/>
      <c r="AK156" s="156"/>
    </row>
    <row r="157" spans="4:37" ht="9.9499999999999993" customHeight="1" x14ac:dyDescent="0.25">
      <c r="D157" s="188" t="s">
        <v>1674</v>
      </c>
      <c r="E157" s="187" t="s">
        <v>2060</v>
      </c>
      <c r="F157" s="156"/>
      <c r="G157" s="156"/>
      <c r="H157" s="188" t="s">
        <v>1674</v>
      </c>
      <c r="I157" s="246" t="s">
        <v>1695</v>
      </c>
      <c r="J157" s="156"/>
      <c r="K157" s="156"/>
      <c r="L157" s="249">
        <v>1669070603.01</v>
      </c>
      <c r="M157" s="156"/>
      <c r="N157" s="341" t="s">
        <v>1674</v>
      </c>
      <c r="O157" s="341" t="s">
        <v>1695</v>
      </c>
      <c r="P157" s="249">
        <v>5170113.51</v>
      </c>
      <c r="Q157" s="156"/>
      <c r="R157" s="246" t="s">
        <v>1674</v>
      </c>
      <c r="S157" s="156"/>
      <c r="T157" s="246" t="s">
        <v>1695</v>
      </c>
      <c r="U157" s="156"/>
      <c r="V157" s="249">
        <v>2605868.62</v>
      </c>
      <c r="W157" s="156"/>
      <c r="X157" s="156"/>
      <c r="Y157" s="341" t="s">
        <v>1674</v>
      </c>
      <c r="Z157" s="341" t="s">
        <v>1695</v>
      </c>
      <c r="AA157" s="249">
        <v>6043375.25</v>
      </c>
      <c r="AB157" s="156"/>
      <c r="AC157" s="156"/>
      <c r="AD157" s="246" t="s">
        <v>1674</v>
      </c>
      <c r="AE157" s="156"/>
      <c r="AF157" s="341" t="s">
        <v>1695</v>
      </c>
      <c r="AG157" s="249">
        <v>1682889960.3900001</v>
      </c>
      <c r="AH157" s="156"/>
      <c r="AI157" s="246" t="s">
        <v>1674</v>
      </c>
      <c r="AJ157" s="156"/>
      <c r="AK157" s="156"/>
    </row>
    <row r="158" spans="4:37" ht="9.9499999999999993" customHeight="1" x14ac:dyDescent="0.25">
      <c r="D158" s="188" t="s">
        <v>1674</v>
      </c>
      <c r="E158" s="187" t="s">
        <v>2061</v>
      </c>
      <c r="F158" s="156"/>
      <c r="G158" s="156"/>
      <c r="H158" s="188" t="s">
        <v>1674</v>
      </c>
      <c r="I158" s="246" t="s">
        <v>1695</v>
      </c>
      <c r="J158" s="156"/>
      <c r="K158" s="156"/>
      <c r="L158" s="249">
        <v>1810638426.78</v>
      </c>
      <c r="M158" s="156"/>
      <c r="N158" s="341" t="s">
        <v>1674</v>
      </c>
      <c r="O158" s="341" t="s">
        <v>1695</v>
      </c>
      <c r="P158" s="249">
        <v>5719160.0800000001</v>
      </c>
      <c r="Q158" s="156"/>
      <c r="R158" s="246" t="s">
        <v>1674</v>
      </c>
      <c r="S158" s="156"/>
      <c r="T158" s="246" t="s">
        <v>1695</v>
      </c>
      <c r="U158" s="156"/>
      <c r="V158" s="249">
        <v>0</v>
      </c>
      <c r="W158" s="156"/>
      <c r="X158" s="156"/>
      <c r="Y158" s="341" t="s">
        <v>1674</v>
      </c>
      <c r="Z158" s="341" t="s">
        <v>1695</v>
      </c>
      <c r="AA158" s="249">
        <v>5352360.93</v>
      </c>
      <c r="AB158" s="156"/>
      <c r="AC158" s="156"/>
      <c r="AD158" s="246" t="s">
        <v>1674</v>
      </c>
      <c r="AE158" s="156"/>
      <c r="AF158" s="341" t="s">
        <v>1695</v>
      </c>
      <c r="AG158" s="249">
        <v>1821709947.79</v>
      </c>
      <c r="AH158" s="156"/>
      <c r="AI158" s="246" t="s">
        <v>1674</v>
      </c>
      <c r="AJ158" s="156"/>
      <c r="AK158" s="156"/>
    </row>
    <row r="159" spans="4:37" ht="9.9499999999999993" customHeight="1" x14ac:dyDescent="0.25">
      <c r="D159" s="188" t="s">
        <v>1674</v>
      </c>
      <c r="E159" s="187" t="s">
        <v>2062</v>
      </c>
      <c r="F159" s="156"/>
      <c r="G159" s="156"/>
      <c r="H159" s="188" t="s">
        <v>1674</v>
      </c>
      <c r="I159" s="246" t="s">
        <v>1695</v>
      </c>
      <c r="J159" s="156"/>
      <c r="K159" s="156"/>
      <c r="L159" s="249">
        <v>1924496760.4000001</v>
      </c>
      <c r="M159" s="156"/>
      <c r="N159" s="341" t="s">
        <v>1674</v>
      </c>
      <c r="O159" s="341" t="s">
        <v>1695</v>
      </c>
      <c r="P159" s="249">
        <v>5919839.8600000003</v>
      </c>
      <c r="Q159" s="156"/>
      <c r="R159" s="246" t="s">
        <v>1674</v>
      </c>
      <c r="S159" s="156"/>
      <c r="T159" s="246" t="s">
        <v>1695</v>
      </c>
      <c r="U159" s="156"/>
      <c r="V159" s="249">
        <v>3822822.14</v>
      </c>
      <c r="W159" s="156"/>
      <c r="X159" s="156"/>
      <c r="Y159" s="341" t="s">
        <v>1674</v>
      </c>
      <c r="Z159" s="341" t="s">
        <v>1695</v>
      </c>
      <c r="AA159" s="249">
        <v>14214421.85</v>
      </c>
      <c r="AB159" s="156"/>
      <c r="AC159" s="156"/>
      <c r="AD159" s="246" t="s">
        <v>1674</v>
      </c>
      <c r="AE159" s="156"/>
      <c r="AF159" s="341" t="s">
        <v>1695</v>
      </c>
      <c r="AG159" s="249">
        <v>1948453844.25</v>
      </c>
      <c r="AH159" s="156"/>
      <c r="AI159" s="246" t="s">
        <v>1674</v>
      </c>
      <c r="AJ159" s="156"/>
      <c r="AK159" s="156"/>
    </row>
    <row r="160" spans="4:37" ht="15.75" thickBot="1" x14ac:dyDescent="0.3">
      <c r="D160" s="188" t="s">
        <v>1674</v>
      </c>
      <c r="E160" s="266" t="s">
        <v>1674</v>
      </c>
      <c r="F160" s="156"/>
      <c r="G160" s="156"/>
      <c r="H160" s="342" t="s">
        <v>1674</v>
      </c>
      <c r="I160" s="343" t="s">
        <v>1695</v>
      </c>
      <c r="J160" s="186"/>
      <c r="K160" s="186"/>
      <c r="L160" s="344">
        <v>20871149064.110001</v>
      </c>
      <c r="M160" s="186"/>
      <c r="N160" s="342" t="s">
        <v>1674</v>
      </c>
      <c r="O160" s="345" t="s">
        <v>1695</v>
      </c>
      <c r="P160" s="344">
        <v>34462724.75</v>
      </c>
      <c r="Q160" s="186"/>
      <c r="R160" s="266" t="s">
        <v>1674</v>
      </c>
      <c r="S160" s="156"/>
      <c r="T160" s="343" t="s">
        <v>1695</v>
      </c>
      <c r="U160" s="186"/>
      <c r="V160" s="344">
        <v>15625801.039999999</v>
      </c>
      <c r="W160" s="186"/>
      <c r="X160" s="186"/>
      <c r="Y160" s="342" t="s">
        <v>1674</v>
      </c>
      <c r="Z160" s="345" t="s">
        <v>1695</v>
      </c>
      <c r="AA160" s="344">
        <v>56339212.990000002</v>
      </c>
      <c r="AB160" s="186"/>
      <c r="AC160" s="186"/>
      <c r="AD160" s="266" t="s">
        <v>1674</v>
      </c>
      <c r="AE160" s="156"/>
      <c r="AF160" s="345" t="s">
        <v>1695</v>
      </c>
      <c r="AG160" s="344">
        <v>20977576802.889999</v>
      </c>
      <c r="AH160" s="186"/>
      <c r="AI160" s="266" t="s">
        <v>1674</v>
      </c>
      <c r="AJ160" s="156"/>
      <c r="AK160" s="156"/>
    </row>
    <row r="161" spans="4:37" ht="15.75" thickTop="1" x14ac:dyDescent="0.25">
      <c r="D161" s="346" t="s">
        <v>1674</v>
      </c>
      <c r="E161" s="347" t="s">
        <v>1674</v>
      </c>
      <c r="F161" s="156"/>
      <c r="G161" s="156"/>
      <c r="H161" s="346" t="s">
        <v>1674</v>
      </c>
      <c r="I161" s="347" t="s">
        <v>1674</v>
      </c>
      <c r="J161" s="156"/>
      <c r="K161" s="156"/>
      <c r="L161" s="347" t="s">
        <v>1674</v>
      </c>
      <c r="M161" s="156"/>
      <c r="N161" s="346" t="s">
        <v>1674</v>
      </c>
      <c r="O161" s="346" t="s">
        <v>1674</v>
      </c>
      <c r="P161" s="347" t="s">
        <v>1674</v>
      </c>
      <c r="Q161" s="156"/>
      <c r="R161" s="347" t="s">
        <v>1674</v>
      </c>
      <c r="S161" s="156"/>
      <c r="T161" s="347" t="s">
        <v>1674</v>
      </c>
      <c r="U161" s="156"/>
      <c r="V161" s="347" t="s">
        <v>1674</v>
      </c>
      <c r="W161" s="156"/>
      <c r="X161" s="156"/>
      <c r="Y161" s="346" t="s">
        <v>1674</v>
      </c>
      <c r="Z161" s="346" t="s">
        <v>1674</v>
      </c>
      <c r="AA161" s="347" t="s">
        <v>1674</v>
      </c>
      <c r="AB161" s="156"/>
      <c r="AC161" s="156"/>
      <c r="AD161" s="347" t="s">
        <v>1674</v>
      </c>
      <c r="AE161" s="156"/>
      <c r="AF161" s="346" t="s">
        <v>1674</v>
      </c>
      <c r="AG161" s="347" t="s">
        <v>1674</v>
      </c>
      <c r="AH161" s="156"/>
      <c r="AI161" s="347" t="s">
        <v>1674</v>
      </c>
      <c r="AJ161" s="156"/>
      <c r="AK161" s="156"/>
    </row>
    <row r="162" spans="4:37" hidden="1" x14ac:dyDescent="0.25">
      <c r="D162" s="329" t="s">
        <v>1674</v>
      </c>
      <c r="E162" s="330" t="s">
        <v>1674</v>
      </c>
      <c r="F162" s="156"/>
      <c r="G162" s="156"/>
      <c r="H162" s="329" t="s">
        <v>1674</v>
      </c>
      <c r="I162" s="330" t="s">
        <v>1674</v>
      </c>
      <c r="J162" s="156"/>
      <c r="K162" s="156"/>
      <c r="L162" s="330" t="s">
        <v>1674</v>
      </c>
      <c r="M162" s="156"/>
      <c r="N162" s="329" t="s">
        <v>1674</v>
      </c>
      <c r="O162" s="329" t="s">
        <v>1674</v>
      </c>
      <c r="P162" s="330" t="s">
        <v>1674</v>
      </c>
      <c r="Q162" s="156"/>
      <c r="R162" s="330" t="s">
        <v>1674</v>
      </c>
      <c r="S162" s="156"/>
      <c r="T162" s="330" t="s">
        <v>1674</v>
      </c>
      <c r="U162" s="156"/>
      <c r="V162" s="330" t="s">
        <v>1674</v>
      </c>
      <c r="W162" s="156"/>
      <c r="X162" s="156"/>
      <c r="Y162" s="329" t="s">
        <v>1674</v>
      </c>
      <c r="Z162" s="329" t="s">
        <v>1674</v>
      </c>
      <c r="AA162" s="330" t="s">
        <v>1674</v>
      </c>
      <c r="AB162" s="156"/>
      <c r="AC162" s="156"/>
      <c r="AD162" s="331" t="s">
        <v>1674</v>
      </c>
      <c r="AE162" s="156"/>
      <c r="AF162" s="332" t="s">
        <v>1674</v>
      </c>
      <c r="AG162" s="331" t="s">
        <v>1674</v>
      </c>
      <c r="AH162" s="156"/>
      <c r="AI162" s="331" t="s">
        <v>1674</v>
      </c>
      <c r="AJ162" s="156"/>
      <c r="AK162" s="156"/>
    </row>
    <row r="163" spans="4:37" ht="24.95" customHeight="1" x14ac:dyDescent="0.25">
      <c r="D163" s="218" t="s">
        <v>1946</v>
      </c>
      <c r="E163" s="333" t="s">
        <v>2044</v>
      </c>
      <c r="F163" s="279"/>
      <c r="G163" s="279"/>
      <c r="H163" s="334" t="s">
        <v>1674</v>
      </c>
      <c r="I163" s="335" t="s">
        <v>2045</v>
      </c>
      <c r="J163" s="279"/>
      <c r="K163" s="279"/>
      <c r="L163" s="279"/>
      <c r="M163" s="279"/>
      <c r="N163" s="336" t="s">
        <v>1674</v>
      </c>
      <c r="O163" s="335" t="s">
        <v>2046</v>
      </c>
      <c r="P163" s="279"/>
      <c r="Q163" s="279"/>
      <c r="R163" s="337" t="s">
        <v>1674</v>
      </c>
      <c r="S163" s="156"/>
      <c r="T163" s="335" t="s">
        <v>2047</v>
      </c>
      <c r="U163" s="279"/>
      <c r="V163" s="279"/>
      <c r="W163" s="279"/>
      <c r="X163" s="279"/>
      <c r="Y163" s="336" t="s">
        <v>1674</v>
      </c>
      <c r="Z163" s="335" t="s">
        <v>2048</v>
      </c>
      <c r="AA163" s="279"/>
      <c r="AB163" s="279"/>
      <c r="AC163" s="279"/>
      <c r="AD163" s="338" t="s">
        <v>1674</v>
      </c>
      <c r="AE163" s="156"/>
      <c r="AF163" s="339" t="s">
        <v>89</v>
      </c>
      <c r="AG163" s="279"/>
      <c r="AH163" s="279"/>
      <c r="AI163" s="338" t="s">
        <v>1674</v>
      </c>
      <c r="AJ163" s="156"/>
      <c r="AK163" s="156"/>
    </row>
    <row r="164" spans="4:37" x14ac:dyDescent="0.25">
      <c r="D164" s="340" t="s">
        <v>1623</v>
      </c>
      <c r="E164" s="246" t="s">
        <v>1674</v>
      </c>
      <c r="F164" s="156"/>
      <c r="G164" s="156"/>
      <c r="H164" s="341" t="s">
        <v>1674</v>
      </c>
      <c r="I164" s="246" t="s">
        <v>1674</v>
      </c>
      <c r="J164" s="156"/>
      <c r="K164" s="156"/>
      <c r="L164" s="246" t="s">
        <v>1674</v>
      </c>
      <c r="M164" s="156"/>
      <c r="N164" s="341" t="s">
        <v>1674</v>
      </c>
      <c r="O164" s="341" t="s">
        <v>1674</v>
      </c>
      <c r="P164" s="246" t="s">
        <v>1674</v>
      </c>
      <c r="Q164" s="156"/>
      <c r="R164" s="246" t="s">
        <v>1674</v>
      </c>
      <c r="S164" s="156"/>
      <c r="T164" s="246" t="s">
        <v>1674</v>
      </c>
      <c r="U164" s="156"/>
      <c r="V164" s="246" t="s">
        <v>1674</v>
      </c>
      <c r="W164" s="156"/>
      <c r="X164" s="156"/>
      <c r="Y164" s="341" t="s">
        <v>1674</v>
      </c>
      <c r="Z164" s="341" t="s">
        <v>1674</v>
      </c>
      <c r="AA164" s="246" t="s">
        <v>1674</v>
      </c>
      <c r="AB164" s="156"/>
      <c r="AC164" s="156"/>
      <c r="AD164" s="246" t="s">
        <v>1674</v>
      </c>
      <c r="AE164" s="156"/>
      <c r="AF164" s="341" t="s">
        <v>1674</v>
      </c>
      <c r="AG164" s="246" t="s">
        <v>1674</v>
      </c>
      <c r="AH164" s="156"/>
      <c r="AI164" s="246" t="s">
        <v>1674</v>
      </c>
      <c r="AJ164" s="156"/>
      <c r="AK164" s="156"/>
    </row>
    <row r="165" spans="4:37" ht="9.9499999999999993" customHeight="1" x14ac:dyDescent="0.25">
      <c r="D165" s="188" t="s">
        <v>1674</v>
      </c>
      <c r="E165" s="187" t="s">
        <v>2049</v>
      </c>
      <c r="F165" s="156"/>
      <c r="G165" s="156"/>
      <c r="H165" s="188" t="s">
        <v>1674</v>
      </c>
      <c r="I165" s="246" t="s">
        <v>1695</v>
      </c>
      <c r="J165" s="156"/>
      <c r="K165" s="156"/>
      <c r="L165" s="249">
        <v>4137797.91</v>
      </c>
      <c r="M165" s="156"/>
      <c r="N165" s="341" t="s">
        <v>1674</v>
      </c>
      <c r="O165" s="341" t="s">
        <v>1695</v>
      </c>
      <c r="P165" s="249">
        <v>0</v>
      </c>
      <c r="Q165" s="156"/>
      <c r="R165" s="246" t="s">
        <v>1674</v>
      </c>
      <c r="S165" s="156"/>
      <c r="T165" s="246" t="s">
        <v>1695</v>
      </c>
      <c r="U165" s="156"/>
      <c r="V165" s="249">
        <v>0</v>
      </c>
      <c r="W165" s="156"/>
      <c r="X165" s="156"/>
      <c r="Y165" s="341" t="s">
        <v>1674</v>
      </c>
      <c r="Z165" s="341" t="s">
        <v>1695</v>
      </c>
      <c r="AA165" s="249">
        <v>0</v>
      </c>
      <c r="AB165" s="156"/>
      <c r="AC165" s="156"/>
      <c r="AD165" s="246" t="s">
        <v>1674</v>
      </c>
      <c r="AE165" s="156"/>
      <c r="AF165" s="341" t="s">
        <v>1695</v>
      </c>
      <c r="AG165" s="249">
        <v>4137797.91</v>
      </c>
      <c r="AH165" s="156"/>
      <c r="AI165" s="246" t="s">
        <v>1674</v>
      </c>
      <c r="AJ165" s="156"/>
      <c r="AK165" s="156"/>
    </row>
    <row r="166" spans="4:37" ht="9.9499999999999993" customHeight="1" x14ac:dyDescent="0.25">
      <c r="D166" s="188" t="s">
        <v>1674</v>
      </c>
      <c r="E166" s="187" t="s">
        <v>2050</v>
      </c>
      <c r="F166" s="156"/>
      <c r="G166" s="156"/>
      <c r="H166" s="188" t="s">
        <v>1674</v>
      </c>
      <c r="I166" s="246" t="s">
        <v>1695</v>
      </c>
      <c r="J166" s="156"/>
      <c r="K166" s="156"/>
      <c r="L166" s="249">
        <v>4238298.62</v>
      </c>
      <c r="M166" s="156"/>
      <c r="N166" s="341" t="s">
        <v>1674</v>
      </c>
      <c r="O166" s="341" t="s">
        <v>1695</v>
      </c>
      <c r="P166" s="249">
        <v>0</v>
      </c>
      <c r="Q166" s="156"/>
      <c r="R166" s="246" t="s">
        <v>1674</v>
      </c>
      <c r="S166" s="156"/>
      <c r="T166" s="246" t="s">
        <v>1695</v>
      </c>
      <c r="U166" s="156"/>
      <c r="V166" s="249">
        <v>0</v>
      </c>
      <c r="W166" s="156"/>
      <c r="X166" s="156"/>
      <c r="Y166" s="341" t="s">
        <v>1674</v>
      </c>
      <c r="Z166" s="341" t="s">
        <v>1695</v>
      </c>
      <c r="AA166" s="249">
        <v>0</v>
      </c>
      <c r="AB166" s="156"/>
      <c r="AC166" s="156"/>
      <c r="AD166" s="246" t="s">
        <v>1674</v>
      </c>
      <c r="AE166" s="156"/>
      <c r="AF166" s="341" t="s">
        <v>1695</v>
      </c>
      <c r="AG166" s="249">
        <v>4238298.62</v>
      </c>
      <c r="AH166" s="156"/>
      <c r="AI166" s="246" t="s">
        <v>1674</v>
      </c>
      <c r="AJ166" s="156"/>
      <c r="AK166" s="156"/>
    </row>
    <row r="167" spans="4:37" ht="9.9499999999999993" customHeight="1" x14ac:dyDescent="0.25">
      <c r="D167" s="188" t="s">
        <v>1674</v>
      </c>
      <c r="E167" s="187" t="s">
        <v>2051</v>
      </c>
      <c r="F167" s="156"/>
      <c r="G167" s="156"/>
      <c r="H167" s="188" t="s">
        <v>1674</v>
      </c>
      <c r="I167" s="246" t="s">
        <v>1695</v>
      </c>
      <c r="J167" s="156"/>
      <c r="K167" s="156"/>
      <c r="L167" s="249">
        <v>5421008.6600000001</v>
      </c>
      <c r="M167" s="156"/>
      <c r="N167" s="341" t="s">
        <v>1674</v>
      </c>
      <c r="O167" s="341" t="s">
        <v>1695</v>
      </c>
      <c r="P167" s="249">
        <v>0</v>
      </c>
      <c r="Q167" s="156"/>
      <c r="R167" s="246" t="s">
        <v>1674</v>
      </c>
      <c r="S167" s="156"/>
      <c r="T167" s="246" t="s">
        <v>1695</v>
      </c>
      <c r="U167" s="156"/>
      <c r="V167" s="249">
        <v>0</v>
      </c>
      <c r="W167" s="156"/>
      <c r="X167" s="156"/>
      <c r="Y167" s="341" t="s">
        <v>1674</v>
      </c>
      <c r="Z167" s="341" t="s">
        <v>1695</v>
      </c>
      <c r="AA167" s="249">
        <v>0</v>
      </c>
      <c r="AB167" s="156"/>
      <c r="AC167" s="156"/>
      <c r="AD167" s="246" t="s">
        <v>1674</v>
      </c>
      <c r="AE167" s="156"/>
      <c r="AF167" s="341" t="s">
        <v>1695</v>
      </c>
      <c r="AG167" s="249">
        <v>5421008.6600000001</v>
      </c>
      <c r="AH167" s="156"/>
      <c r="AI167" s="246" t="s">
        <v>1674</v>
      </c>
      <c r="AJ167" s="156"/>
      <c r="AK167" s="156"/>
    </row>
    <row r="168" spans="4:37" ht="9.9499999999999993" customHeight="1" x14ac:dyDescent="0.25">
      <c r="D168" s="188" t="s">
        <v>1674</v>
      </c>
      <c r="E168" s="187" t="s">
        <v>2052</v>
      </c>
      <c r="F168" s="156"/>
      <c r="G168" s="156"/>
      <c r="H168" s="188" t="s">
        <v>1674</v>
      </c>
      <c r="I168" s="246" t="s">
        <v>1695</v>
      </c>
      <c r="J168" s="156"/>
      <c r="K168" s="156"/>
      <c r="L168" s="249">
        <v>4154176.12</v>
      </c>
      <c r="M168" s="156"/>
      <c r="N168" s="341" t="s">
        <v>1674</v>
      </c>
      <c r="O168" s="341" t="s">
        <v>1695</v>
      </c>
      <c r="P168" s="249">
        <v>0</v>
      </c>
      <c r="Q168" s="156"/>
      <c r="R168" s="246" t="s">
        <v>1674</v>
      </c>
      <c r="S168" s="156"/>
      <c r="T168" s="246" t="s">
        <v>1695</v>
      </c>
      <c r="U168" s="156"/>
      <c r="V168" s="249">
        <v>0</v>
      </c>
      <c r="W168" s="156"/>
      <c r="X168" s="156"/>
      <c r="Y168" s="341" t="s">
        <v>1674</v>
      </c>
      <c r="Z168" s="341" t="s">
        <v>1695</v>
      </c>
      <c r="AA168" s="249">
        <v>0</v>
      </c>
      <c r="AB168" s="156"/>
      <c r="AC168" s="156"/>
      <c r="AD168" s="246" t="s">
        <v>1674</v>
      </c>
      <c r="AE168" s="156"/>
      <c r="AF168" s="341" t="s">
        <v>1695</v>
      </c>
      <c r="AG168" s="249">
        <v>4154176.12</v>
      </c>
      <c r="AH168" s="156"/>
      <c r="AI168" s="246" t="s">
        <v>1674</v>
      </c>
      <c r="AJ168" s="156"/>
      <c r="AK168" s="156"/>
    </row>
    <row r="169" spans="4:37" ht="9.9499999999999993" customHeight="1" x14ac:dyDescent="0.25">
      <c r="D169" s="188" t="s">
        <v>1674</v>
      </c>
      <c r="E169" s="187" t="s">
        <v>2053</v>
      </c>
      <c r="F169" s="156"/>
      <c r="G169" s="156"/>
      <c r="H169" s="188" t="s">
        <v>1674</v>
      </c>
      <c r="I169" s="246" t="s">
        <v>1695</v>
      </c>
      <c r="J169" s="156"/>
      <c r="K169" s="156"/>
      <c r="L169" s="249">
        <v>9451385.7899999991</v>
      </c>
      <c r="M169" s="156"/>
      <c r="N169" s="341" t="s">
        <v>1674</v>
      </c>
      <c r="O169" s="341" t="s">
        <v>1695</v>
      </c>
      <c r="P169" s="249">
        <v>0</v>
      </c>
      <c r="Q169" s="156"/>
      <c r="R169" s="246" t="s">
        <v>1674</v>
      </c>
      <c r="S169" s="156"/>
      <c r="T169" s="246" t="s">
        <v>1695</v>
      </c>
      <c r="U169" s="156"/>
      <c r="V169" s="249">
        <v>0</v>
      </c>
      <c r="W169" s="156"/>
      <c r="X169" s="156"/>
      <c r="Y169" s="341" t="s">
        <v>1674</v>
      </c>
      <c r="Z169" s="341" t="s">
        <v>1695</v>
      </c>
      <c r="AA169" s="249">
        <v>0</v>
      </c>
      <c r="AB169" s="156"/>
      <c r="AC169" s="156"/>
      <c r="AD169" s="246" t="s">
        <v>1674</v>
      </c>
      <c r="AE169" s="156"/>
      <c r="AF169" s="341" t="s">
        <v>1695</v>
      </c>
      <c r="AG169" s="249">
        <v>9451385.7899999991</v>
      </c>
      <c r="AH169" s="156"/>
      <c r="AI169" s="246" t="s">
        <v>1674</v>
      </c>
      <c r="AJ169" s="156"/>
      <c r="AK169" s="156"/>
    </row>
    <row r="170" spans="4:37" ht="9.9499999999999993" customHeight="1" x14ac:dyDescent="0.25">
      <c r="D170" s="188" t="s">
        <v>1674</v>
      </c>
      <c r="E170" s="187" t="s">
        <v>2054</v>
      </c>
      <c r="F170" s="156"/>
      <c r="G170" s="156"/>
      <c r="H170" s="188" t="s">
        <v>1674</v>
      </c>
      <c r="I170" s="246" t="s">
        <v>1695</v>
      </c>
      <c r="J170" s="156"/>
      <c r="K170" s="156"/>
      <c r="L170" s="249">
        <v>8971350.5600000005</v>
      </c>
      <c r="M170" s="156"/>
      <c r="N170" s="341" t="s">
        <v>1674</v>
      </c>
      <c r="O170" s="341" t="s">
        <v>1695</v>
      </c>
      <c r="P170" s="249">
        <v>0</v>
      </c>
      <c r="Q170" s="156"/>
      <c r="R170" s="246" t="s">
        <v>1674</v>
      </c>
      <c r="S170" s="156"/>
      <c r="T170" s="246" t="s">
        <v>1695</v>
      </c>
      <c r="U170" s="156"/>
      <c r="V170" s="249">
        <v>0</v>
      </c>
      <c r="W170" s="156"/>
      <c r="X170" s="156"/>
      <c r="Y170" s="341" t="s">
        <v>1674</v>
      </c>
      <c r="Z170" s="341" t="s">
        <v>1695</v>
      </c>
      <c r="AA170" s="249">
        <v>0</v>
      </c>
      <c r="AB170" s="156"/>
      <c r="AC170" s="156"/>
      <c r="AD170" s="246" t="s">
        <v>1674</v>
      </c>
      <c r="AE170" s="156"/>
      <c r="AF170" s="341" t="s">
        <v>1695</v>
      </c>
      <c r="AG170" s="249">
        <v>8971350.5600000005</v>
      </c>
      <c r="AH170" s="156"/>
      <c r="AI170" s="246" t="s">
        <v>1674</v>
      </c>
      <c r="AJ170" s="156"/>
      <c r="AK170" s="156"/>
    </row>
    <row r="171" spans="4:37" ht="9.9499999999999993" customHeight="1" x14ac:dyDescent="0.25">
      <c r="D171" s="188" t="s">
        <v>1674</v>
      </c>
      <c r="E171" s="187" t="s">
        <v>2055</v>
      </c>
      <c r="F171" s="156"/>
      <c r="G171" s="156"/>
      <c r="H171" s="188" t="s">
        <v>1674</v>
      </c>
      <c r="I171" s="246" t="s">
        <v>1695</v>
      </c>
      <c r="J171" s="156"/>
      <c r="K171" s="156"/>
      <c r="L171" s="249">
        <v>12680145.300000001</v>
      </c>
      <c r="M171" s="156"/>
      <c r="N171" s="341" t="s">
        <v>1674</v>
      </c>
      <c r="O171" s="341" t="s">
        <v>1695</v>
      </c>
      <c r="P171" s="249">
        <v>0</v>
      </c>
      <c r="Q171" s="156"/>
      <c r="R171" s="246" t="s">
        <v>1674</v>
      </c>
      <c r="S171" s="156"/>
      <c r="T171" s="246" t="s">
        <v>1695</v>
      </c>
      <c r="U171" s="156"/>
      <c r="V171" s="249">
        <v>0</v>
      </c>
      <c r="W171" s="156"/>
      <c r="X171" s="156"/>
      <c r="Y171" s="341" t="s">
        <v>1674</v>
      </c>
      <c r="Z171" s="341" t="s">
        <v>1695</v>
      </c>
      <c r="AA171" s="249">
        <v>0</v>
      </c>
      <c r="AB171" s="156"/>
      <c r="AC171" s="156"/>
      <c r="AD171" s="246" t="s">
        <v>1674</v>
      </c>
      <c r="AE171" s="156"/>
      <c r="AF171" s="341" t="s">
        <v>1695</v>
      </c>
      <c r="AG171" s="249">
        <v>12680145.300000001</v>
      </c>
      <c r="AH171" s="156"/>
      <c r="AI171" s="246" t="s">
        <v>1674</v>
      </c>
      <c r="AJ171" s="156"/>
      <c r="AK171" s="156"/>
    </row>
    <row r="172" spans="4:37" ht="9.9499999999999993" customHeight="1" x14ac:dyDescent="0.25">
      <c r="D172" s="188" t="s">
        <v>1674</v>
      </c>
      <c r="E172" s="187" t="s">
        <v>2056</v>
      </c>
      <c r="F172" s="156"/>
      <c r="G172" s="156"/>
      <c r="H172" s="188" t="s">
        <v>1674</v>
      </c>
      <c r="I172" s="246" t="s">
        <v>1695</v>
      </c>
      <c r="J172" s="156"/>
      <c r="K172" s="156"/>
      <c r="L172" s="249">
        <v>16493290.300000001</v>
      </c>
      <c r="M172" s="156"/>
      <c r="N172" s="341" t="s">
        <v>1674</v>
      </c>
      <c r="O172" s="341" t="s">
        <v>1695</v>
      </c>
      <c r="P172" s="249">
        <v>0</v>
      </c>
      <c r="Q172" s="156"/>
      <c r="R172" s="246" t="s">
        <v>1674</v>
      </c>
      <c r="S172" s="156"/>
      <c r="T172" s="246" t="s">
        <v>1695</v>
      </c>
      <c r="U172" s="156"/>
      <c r="V172" s="249">
        <v>0</v>
      </c>
      <c r="W172" s="156"/>
      <c r="X172" s="156"/>
      <c r="Y172" s="341" t="s">
        <v>1674</v>
      </c>
      <c r="Z172" s="341" t="s">
        <v>1695</v>
      </c>
      <c r="AA172" s="249">
        <v>0</v>
      </c>
      <c r="AB172" s="156"/>
      <c r="AC172" s="156"/>
      <c r="AD172" s="246" t="s">
        <v>1674</v>
      </c>
      <c r="AE172" s="156"/>
      <c r="AF172" s="341" t="s">
        <v>1695</v>
      </c>
      <c r="AG172" s="249">
        <v>16493290.300000001</v>
      </c>
      <c r="AH172" s="156"/>
      <c r="AI172" s="246" t="s">
        <v>1674</v>
      </c>
      <c r="AJ172" s="156"/>
      <c r="AK172" s="156"/>
    </row>
    <row r="173" spans="4:37" ht="9.9499999999999993" customHeight="1" x14ac:dyDescent="0.25">
      <c r="D173" s="188" t="s">
        <v>1674</v>
      </c>
      <c r="E173" s="187" t="s">
        <v>2057</v>
      </c>
      <c r="F173" s="156"/>
      <c r="G173" s="156"/>
      <c r="H173" s="188" t="s">
        <v>1674</v>
      </c>
      <c r="I173" s="246" t="s">
        <v>1695</v>
      </c>
      <c r="J173" s="156"/>
      <c r="K173" s="156"/>
      <c r="L173" s="249">
        <v>10565050.210000001</v>
      </c>
      <c r="M173" s="156"/>
      <c r="N173" s="341" t="s">
        <v>1674</v>
      </c>
      <c r="O173" s="341" t="s">
        <v>1695</v>
      </c>
      <c r="P173" s="249">
        <v>0</v>
      </c>
      <c r="Q173" s="156"/>
      <c r="R173" s="246" t="s">
        <v>1674</v>
      </c>
      <c r="S173" s="156"/>
      <c r="T173" s="246" t="s">
        <v>1695</v>
      </c>
      <c r="U173" s="156"/>
      <c r="V173" s="249">
        <v>0</v>
      </c>
      <c r="W173" s="156"/>
      <c r="X173" s="156"/>
      <c r="Y173" s="341" t="s">
        <v>1674</v>
      </c>
      <c r="Z173" s="341" t="s">
        <v>1695</v>
      </c>
      <c r="AA173" s="249">
        <v>0</v>
      </c>
      <c r="AB173" s="156"/>
      <c r="AC173" s="156"/>
      <c r="AD173" s="246" t="s">
        <v>1674</v>
      </c>
      <c r="AE173" s="156"/>
      <c r="AF173" s="341" t="s">
        <v>1695</v>
      </c>
      <c r="AG173" s="249">
        <v>10565050.210000001</v>
      </c>
      <c r="AH173" s="156"/>
      <c r="AI173" s="246" t="s">
        <v>1674</v>
      </c>
      <c r="AJ173" s="156"/>
      <c r="AK173" s="156"/>
    </row>
    <row r="174" spans="4:37" ht="9.9499999999999993" customHeight="1" x14ac:dyDescent="0.25">
      <c r="D174" s="188" t="s">
        <v>1674</v>
      </c>
      <c r="E174" s="187" t="s">
        <v>2058</v>
      </c>
      <c r="F174" s="156"/>
      <c r="G174" s="156"/>
      <c r="H174" s="188" t="s">
        <v>1674</v>
      </c>
      <c r="I174" s="246" t="s">
        <v>1695</v>
      </c>
      <c r="J174" s="156"/>
      <c r="K174" s="156"/>
      <c r="L174" s="249">
        <v>8577148.3100000005</v>
      </c>
      <c r="M174" s="156"/>
      <c r="N174" s="341" t="s">
        <v>1674</v>
      </c>
      <c r="O174" s="341" t="s">
        <v>1695</v>
      </c>
      <c r="P174" s="249">
        <v>0</v>
      </c>
      <c r="Q174" s="156"/>
      <c r="R174" s="246" t="s">
        <v>1674</v>
      </c>
      <c r="S174" s="156"/>
      <c r="T174" s="246" t="s">
        <v>1695</v>
      </c>
      <c r="U174" s="156"/>
      <c r="V174" s="249">
        <v>0</v>
      </c>
      <c r="W174" s="156"/>
      <c r="X174" s="156"/>
      <c r="Y174" s="341" t="s">
        <v>1674</v>
      </c>
      <c r="Z174" s="341" t="s">
        <v>1695</v>
      </c>
      <c r="AA174" s="249">
        <v>0</v>
      </c>
      <c r="AB174" s="156"/>
      <c r="AC174" s="156"/>
      <c r="AD174" s="246" t="s">
        <v>1674</v>
      </c>
      <c r="AE174" s="156"/>
      <c r="AF174" s="341" t="s">
        <v>1695</v>
      </c>
      <c r="AG174" s="249">
        <v>8577148.3100000005</v>
      </c>
      <c r="AH174" s="156"/>
      <c r="AI174" s="246" t="s">
        <v>1674</v>
      </c>
      <c r="AJ174" s="156"/>
      <c r="AK174" s="156"/>
    </row>
    <row r="175" spans="4:37" ht="9.9499999999999993" customHeight="1" x14ac:dyDescent="0.25">
      <c r="D175" s="188" t="s">
        <v>1674</v>
      </c>
      <c r="E175" s="187" t="s">
        <v>2059</v>
      </c>
      <c r="F175" s="156"/>
      <c r="G175" s="156"/>
      <c r="H175" s="188" t="s">
        <v>1674</v>
      </c>
      <c r="I175" s="246" t="s">
        <v>1695</v>
      </c>
      <c r="J175" s="156"/>
      <c r="K175" s="156"/>
      <c r="L175" s="249">
        <v>10762221.550000001</v>
      </c>
      <c r="M175" s="156"/>
      <c r="N175" s="341" t="s">
        <v>1674</v>
      </c>
      <c r="O175" s="341" t="s">
        <v>1695</v>
      </c>
      <c r="P175" s="249">
        <v>215564.15</v>
      </c>
      <c r="Q175" s="156"/>
      <c r="R175" s="246" t="s">
        <v>1674</v>
      </c>
      <c r="S175" s="156"/>
      <c r="T175" s="246" t="s">
        <v>1695</v>
      </c>
      <c r="U175" s="156"/>
      <c r="V175" s="249">
        <v>0</v>
      </c>
      <c r="W175" s="156"/>
      <c r="X175" s="156"/>
      <c r="Y175" s="341" t="s">
        <v>1674</v>
      </c>
      <c r="Z175" s="341" t="s">
        <v>1695</v>
      </c>
      <c r="AA175" s="249">
        <v>0</v>
      </c>
      <c r="AB175" s="156"/>
      <c r="AC175" s="156"/>
      <c r="AD175" s="246" t="s">
        <v>1674</v>
      </c>
      <c r="AE175" s="156"/>
      <c r="AF175" s="341" t="s">
        <v>1695</v>
      </c>
      <c r="AG175" s="249">
        <v>10977785.699999999</v>
      </c>
      <c r="AH175" s="156"/>
      <c r="AI175" s="246" t="s">
        <v>1674</v>
      </c>
      <c r="AJ175" s="156"/>
      <c r="AK175" s="156"/>
    </row>
    <row r="176" spans="4:37" ht="9.9499999999999993" customHeight="1" x14ac:dyDescent="0.25">
      <c r="D176" s="188" t="s">
        <v>1674</v>
      </c>
      <c r="E176" s="187" t="s">
        <v>2060</v>
      </c>
      <c r="F176" s="156"/>
      <c r="G176" s="156"/>
      <c r="H176" s="188" t="s">
        <v>1674</v>
      </c>
      <c r="I176" s="246" t="s">
        <v>1695</v>
      </c>
      <c r="J176" s="156"/>
      <c r="K176" s="156"/>
      <c r="L176" s="249">
        <v>8384964.9299999997</v>
      </c>
      <c r="M176" s="156"/>
      <c r="N176" s="341" t="s">
        <v>1674</v>
      </c>
      <c r="O176" s="341" t="s">
        <v>1695</v>
      </c>
      <c r="P176" s="249">
        <v>0</v>
      </c>
      <c r="Q176" s="156"/>
      <c r="R176" s="246" t="s">
        <v>1674</v>
      </c>
      <c r="S176" s="156"/>
      <c r="T176" s="246" t="s">
        <v>1695</v>
      </c>
      <c r="U176" s="156"/>
      <c r="V176" s="249">
        <v>0</v>
      </c>
      <c r="W176" s="156"/>
      <c r="X176" s="156"/>
      <c r="Y176" s="341" t="s">
        <v>1674</v>
      </c>
      <c r="Z176" s="341" t="s">
        <v>1695</v>
      </c>
      <c r="AA176" s="249">
        <v>0</v>
      </c>
      <c r="AB176" s="156"/>
      <c r="AC176" s="156"/>
      <c r="AD176" s="246" t="s">
        <v>1674</v>
      </c>
      <c r="AE176" s="156"/>
      <c r="AF176" s="341" t="s">
        <v>1695</v>
      </c>
      <c r="AG176" s="249">
        <v>8384964.9299999997</v>
      </c>
      <c r="AH176" s="156"/>
      <c r="AI176" s="246" t="s">
        <v>1674</v>
      </c>
      <c r="AJ176" s="156"/>
      <c r="AK176" s="156"/>
    </row>
    <row r="177" spans="4:37" ht="9.9499999999999993" customHeight="1" x14ac:dyDescent="0.25">
      <c r="D177" s="188" t="s">
        <v>1674</v>
      </c>
      <c r="E177" s="187" t="s">
        <v>2061</v>
      </c>
      <c r="F177" s="156"/>
      <c r="G177" s="156"/>
      <c r="H177" s="188" t="s">
        <v>1674</v>
      </c>
      <c r="I177" s="246" t="s">
        <v>1695</v>
      </c>
      <c r="J177" s="156"/>
      <c r="K177" s="156"/>
      <c r="L177" s="249">
        <v>3639127.66</v>
      </c>
      <c r="M177" s="156"/>
      <c r="N177" s="341" t="s">
        <v>1674</v>
      </c>
      <c r="O177" s="341" t="s">
        <v>1695</v>
      </c>
      <c r="P177" s="249">
        <v>0</v>
      </c>
      <c r="Q177" s="156"/>
      <c r="R177" s="246" t="s">
        <v>1674</v>
      </c>
      <c r="S177" s="156"/>
      <c r="T177" s="246" t="s">
        <v>1695</v>
      </c>
      <c r="U177" s="156"/>
      <c r="V177" s="249">
        <v>0</v>
      </c>
      <c r="W177" s="156"/>
      <c r="X177" s="156"/>
      <c r="Y177" s="341" t="s">
        <v>1674</v>
      </c>
      <c r="Z177" s="341" t="s">
        <v>1695</v>
      </c>
      <c r="AA177" s="249">
        <v>0</v>
      </c>
      <c r="AB177" s="156"/>
      <c r="AC177" s="156"/>
      <c r="AD177" s="246" t="s">
        <v>1674</v>
      </c>
      <c r="AE177" s="156"/>
      <c r="AF177" s="341" t="s">
        <v>1695</v>
      </c>
      <c r="AG177" s="249">
        <v>3639127.66</v>
      </c>
      <c r="AH177" s="156"/>
      <c r="AI177" s="246" t="s">
        <v>1674</v>
      </c>
      <c r="AJ177" s="156"/>
      <c r="AK177" s="156"/>
    </row>
    <row r="178" spans="4:37" ht="9.9499999999999993" customHeight="1" x14ac:dyDescent="0.25">
      <c r="D178" s="188" t="s">
        <v>1674</v>
      </c>
      <c r="E178" s="187" t="s">
        <v>2062</v>
      </c>
      <c r="F178" s="156"/>
      <c r="G178" s="156"/>
      <c r="H178" s="188" t="s">
        <v>1674</v>
      </c>
      <c r="I178" s="246" t="s">
        <v>1695</v>
      </c>
      <c r="J178" s="156"/>
      <c r="K178" s="156"/>
      <c r="L178" s="249">
        <v>361565.62</v>
      </c>
      <c r="M178" s="156"/>
      <c r="N178" s="341" t="s">
        <v>1674</v>
      </c>
      <c r="O178" s="341" t="s">
        <v>1695</v>
      </c>
      <c r="P178" s="249">
        <v>0</v>
      </c>
      <c r="Q178" s="156"/>
      <c r="R178" s="246" t="s">
        <v>1674</v>
      </c>
      <c r="S178" s="156"/>
      <c r="T178" s="246" t="s">
        <v>1695</v>
      </c>
      <c r="U178" s="156"/>
      <c r="V178" s="249">
        <v>0</v>
      </c>
      <c r="W178" s="156"/>
      <c r="X178" s="156"/>
      <c r="Y178" s="341" t="s">
        <v>1674</v>
      </c>
      <c r="Z178" s="341" t="s">
        <v>1695</v>
      </c>
      <c r="AA178" s="249">
        <v>0</v>
      </c>
      <c r="AB178" s="156"/>
      <c r="AC178" s="156"/>
      <c r="AD178" s="246" t="s">
        <v>1674</v>
      </c>
      <c r="AE178" s="156"/>
      <c r="AF178" s="341" t="s">
        <v>1695</v>
      </c>
      <c r="AG178" s="249">
        <v>361565.62</v>
      </c>
      <c r="AH178" s="156"/>
      <c r="AI178" s="246" t="s">
        <v>1674</v>
      </c>
      <c r="AJ178" s="156"/>
      <c r="AK178" s="156"/>
    </row>
    <row r="179" spans="4:37" ht="15.75" thickBot="1" x14ac:dyDescent="0.3">
      <c r="D179" s="188" t="s">
        <v>1674</v>
      </c>
      <c r="E179" s="266" t="s">
        <v>1674</v>
      </c>
      <c r="F179" s="156"/>
      <c r="G179" s="156"/>
      <c r="H179" s="342" t="s">
        <v>1674</v>
      </c>
      <c r="I179" s="343" t="s">
        <v>1695</v>
      </c>
      <c r="J179" s="186"/>
      <c r="K179" s="186"/>
      <c r="L179" s="344">
        <v>107837531.54000001</v>
      </c>
      <c r="M179" s="186"/>
      <c r="N179" s="342" t="s">
        <v>1674</v>
      </c>
      <c r="O179" s="345" t="s">
        <v>1695</v>
      </c>
      <c r="P179" s="344">
        <v>215564.15</v>
      </c>
      <c r="Q179" s="186"/>
      <c r="R179" s="266" t="s">
        <v>1674</v>
      </c>
      <c r="S179" s="156"/>
      <c r="T179" s="343" t="s">
        <v>1695</v>
      </c>
      <c r="U179" s="186"/>
      <c r="V179" s="344">
        <v>0</v>
      </c>
      <c r="W179" s="186"/>
      <c r="X179" s="186"/>
      <c r="Y179" s="342" t="s">
        <v>1674</v>
      </c>
      <c r="Z179" s="345" t="s">
        <v>1695</v>
      </c>
      <c r="AA179" s="344">
        <v>0</v>
      </c>
      <c r="AB179" s="186"/>
      <c r="AC179" s="186"/>
      <c r="AD179" s="266" t="s">
        <v>1674</v>
      </c>
      <c r="AE179" s="156"/>
      <c r="AF179" s="345" t="s">
        <v>1695</v>
      </c>
      <c r="AG179" s="344">
        <v>108053095.69</v>
      </c>
      <c r="AH179" s="186"/>
      <c r="AI179" s="266" t="s">
        <v>1674</v>
      </c>
      <c r="AJ179" s="156"/>
      <c r="AK179" s="156"/>
    </row>
    <row r="180" spans="4:37" ht="15.75" thickTop="1" x14ac:dyDescent="0.25">
      <c r="D180" s="346" t="s">
        <v>1674</v>
      </c>
      <c r="E180" s="347" t="s">
        <v>1674</v>
      </c>
      <c r="F180" s="156"/>
      <c r="G180" s="156"/>
      <c r="H180" s="346" t="s">
        <v>1674</v>
      </c>
      <c r="I180" s="347" t="s">
        <v>1674</v>
      </c>
      <c r="J180" s="156"/>
      <c r="K180" s="156"/>
      <c r="L180" s="347" t="s">
        <v>1674</v>
      </c>
      <c r="M180" s="156"/>
      <c r="N180" s="346" t="s">
        <v>1674</v>
      </c>
      <c r="O180" s="346" t="s">
        <v>1674</v>
      </c>
      <c r="P180" s="347" t="s">
        <v>1674</v>
      </c>
      <c r="Q180" s="156"/>
      <c r="R180" s="347" t="s">
        <v>1674</v>
      </c>
      <c r="S180" s="156"/>
      <c r="T180" s="347" t="s">
        <v>1674</v>
      </c>
      <c r="U180" s="156"/>
      <c r="V180" s="347" t="s">
        <v>1674</v>
      </c>
      <c r="W180" s="156"/>
      <c r="X180" s="156"/>
      <c r="Y180" s="346" t="s">
        <v>1674</v>
      </c>
      <c r="Z180" s="346" t="s">
        <v>1674</v>
      </c>
      <c r="AA180" s="347" t="s">
        <v>1674</v>
      </c>
      <c r="AB180" s="156"/>
      <c r="AC180" s="156"/>
      <c r="AD180" s="347" t="s">
        <v>1674</v>
      </c>
      <c r="AE180" s="156"/>
      <c r="AF180" s="346" t="s">
        <v>1674</v>
      </c>
      <c r="AG180" s="347" t="s">
        <v>1674</v>
      </c>
      <c r="AH180" s="156"/>
      <c r="AI180" s="347" t="s">
        <v>1674</v>
      </c>
      <c r="AJ180" s="156"/>
      <c r="AK180" s="156"/>
    </row>
    <row r="181" spans="4:37" hidden="1" x14ac:dyDescent="0.25">
      <c r="D181" s="329" t="s">
        <v>1674</v>
      </c>
      <c r="E181" s="330" t="s">
        <v>1674</v>
      </c>
      <c r="F181" s="156"/>
      <c r="G181" s="156"/>
      <c r="H181" s="329" t="s">
        <v>1674</v>
      </c>
      <c r="I181" s="330" t="s">
        <v>1674</v>
      </c>
      <c r="J181" s="156"/>
      <c r="K181" s="156"/>
      <c r="L181" s="330" t="s">
        <v>1674</v>
      </c>
      <c r="M181" s="156"/>
      <c r="N181" s="329" t="s">
        <v>1674</v>
      </c>
      <c r="O181" s="329" t="s">
        <v>1674</v>
      </c>
      <c r="P181" s="330" t="s">
        <v>1674</v>
      </c>
      <c r="Q181" s="156"/>
      <c r="R181" s="330" t="s">
        <v>1674</v>
      </c>
      <c r="S181" s="156"/>
      <c r="T181" s="330" t="s">
        <v>1674</v>
      </c>
      <c r="U181" s="156"/>
      <c r="V181" s="330" t="s">
        <v>1674</v>
      </c>
      <c r="W181" s="156"/>
      <c r="X181" s="156"/>
      <c r="Y181" s="329" t="s">
        <v>1674</v>
      </c>
      <c r="Z181" s="329" t="s">
        <v>1674</v>
      </c>
      <c r="AA181" s="330" t="s">
        <v>1674</v>
      </c>
      <c r="AB181" s="156"/>
      <c r="AC181" s="156"/>
      <c r="AD181" s="331" t="s">
        <v>1674</v>
      </c>
      <c r="AE181" s="156"/>
      <c r="AF181" s="332" t="s">
        <v>1674</v>
      </c>
      <c r="AG181" s="331" t="s">
        <v>1674</v>
      </c>
      <c r="AH181" s="156"/>
      <c r="AI181" s="331" t="s">
        <v>1674</v>
      </c>
      <c r="AJ181" s="156"/>
      <c r="AK181" s="156"/>
    </row>
    <row r="182" spans="4:37" ht="24.95" customHeight="1" x14ac:dyDescent="0.25">
      <c r="D182" s="218" t="s">
        <v>1946</v>
      </c>
      <c r="E182" s="333" t="s">
        <v>2044</v>
      </c>
      <c r="F182" s="279"/>
      <c r="G182" s="279"/>
      <c r="H182" s="334" t="s">
        <v>1674</v>
      </c>
      <c r="I182" s="335" t="s">
        <v>2045</v>
      </c>
      <c r="J182" s="279"/>
      <c r="K182" s="279"/>
      <c r="L182" s="279"/>
      <c r="M182" s="279"/>
      <c r="N182" s="336" t="s">
        <v>1674</v>
      </c>
      <c r="O182" s="335" t="s">
        <v>2046</v>
      </c>
      <c r="P182" s="279"/>
      <c r="Q182" s="279"/>
      <c r="R182" s="337" t="s">
        <v>1674</v>
      </c>
      <c r="S182" s="156"/>
      <c r="T182" s="335" t="s">
        <v>2047</v>
      </c>
      <c r="U182" s="279"/>
      <c r="V182" s="279"/>
      <c r="W182" s="279"/>
      <c r="X182" s="279"/>
      <c r="Y182" s="336" t="s">
        <v>1674</v>
      </c>
      <c r="Z182" s="335" t="s">
        <v>2048</v>
      </c>
      <c r="AA182" s="279"/>
      <c r="AB182" s="279"/>
      <c r="AC182" s="279"/>
      <c r="AD182" s="338" t="s">
        <v>1674</v>
      </c>
      <c r="AE182" s="156"/>
      <c r="AF182" s="339" t="s">
        <v>89</v>
      </c>
      <c r="AG182" s="279"/>
      <c r="AH182" s="279"/>
      <c r="AI182" s="338" t="s">
        <v>1674</v>
      </c>
      <c r="AJ182" s="156"/>
      <c r="AK182" s="156"/>
    </row>
    <row r="183" spans="4:37" x14ac:dyDescent="0.25">
      <c r="D183" s="340" t="s">
        <v>1624</v>
      </c>
      <c r="E183" s="246" t="s">
        <v>1674</v>
      </c>
      <c r="F183" s="156"/>
      <c r="G183" s="156"/>
      <c r="H183" s="341" t="s">
        <v>1674</v>
      </c>
      <c r="I183" s="246" t="s">
        <v>1674</v>
      </c>
      <c r="J183" s="156"/>
      <c r="K183" s="156"/>
      <c r="L183" s="246" t="s">
        <v>1674</v>
      </c>
      <c r="M183" s="156"/>
      <c r="N183" s="341" t="s">
        <v>1674</v>
      </c>
      <c r="O183" s="341" t="s">
        <v>1674</v>
      </c>
      <c r="P183" s="246" t="s">
        <v>1674</v>
      </c>
      <c r="Q183" s="156"/>
      <c r="R183" s="246" t="s">
        <v>1674</v>
      </c>
      <c r="S183" s="156"/>
      <c r="T183" s="246" t="s">
        <v>1674</v>
      </c>
      <c r="U183" s="156"/>
      <c r="V183" s="246" t="s">
        <v>1674</v>
      </c>
      <c r="W183" s="156"/>
      <c r="X183" s="156"/>
      <c r="Y183" s="341" t="s">
        <v>1674</v>
      </c>
      <c r="Z183" s="341" t="s">
        <v>1674</v>
      </c>
      <c r="AA183" s="246" t="s">
        <v>1674</v>
      </c>
      <c r="AB183" s="156"/>
      <c r="AC183" s="156"/>
      <c r="AD183" s="246" t="s">
        <v>1674</v>
      </c>
      <c r="AE183" s="156"/>
      <c r="AF183" s="341" t="s">
        <v>1674</v>
      </c>
      <c r="AG183" s="246" t="s">
        <v>1674</v>
      </c>
      <c r="AH183" s="156"/>
      <c r="AI183" s="246" t="s">
        <v>1674</v>
      </c>
      <c r="AJ183" s="156"/>
      <c r="AK183" s="156"/>
    </row>
    <row r="184" spans="4:37" ht="9.9499999999999993" customHeight="1" x14ac:dyDescent="0.25">
      <c r="D184" s="188" t="s">
        <v>1674</v>
      </c>
      <c r="E184" s="187" t="s">
        <v>2049</v>
      </c>
      <c r="F184" s="156"/>
      <c r="G184" s="156"/>
      <c r="H184" s="188" t="s">
        <v>1674</v>
      </c>
      <c r="I184" s="246" t="s">
        <v>1695</v>
      </c>
      <c r="J184" s="156"/>
      <c r="K184" s="156"/>
      <c r="L184" s="249">
        <v>232190796.78</v>
      </c>
      <c r="M184" s="156"/>
      <c r="N184" s="341" t="s">
        <v>1674</v>
      </c>
      <c r="O184" s="341" t="s">
        <v>1695</v>
      </c>
      <c r="P184" s="249">
        <v>123364.45</v>
      </c>
      <c r="Q184" s="156"/>
      <c r="R184" s="246" t="s">
        <v>1674</v>
      </c>
      <c r="S184" s="156"/>
      <c r="T184" s="246" t="s">
        <v>1695</v>
      </c>
      <c r="U184" s="156"/>
      <c r="V184" s="249">
        <v>17901.88</v>
      </c>
      <c r="W184" s="156"/>
      <c r="X184" s="156"/>
      <c r="Y184" s="341" t="s">
        <v>1674</v>
      </c>
      <c r="Z184" s="341" t="s">
        <v>1695</v>
      </c>
      <c r="AA184" s="249">
        <v>302265.59999999998</v>
      </c>
      <c r="AB184" s="156"/>
      <c r="AC184" s="156"/>
      <c r="AD184" s="246" t="s">
        <v>1674</v>
      </c>
      <c r="AE184" s="156"/>
      <c r="AF184" s="341" t="s">
        <v>1695</v>
      </c>
      <c r="AG184" s="249">
        <v>232634328.71000001</v>
      </c>
      <c r="AH184" s="156"/>
      <c r="AI184" s="246" t="s">
        <v>1674</v>
      </c>
      <c r="AJ184" s="156"/>
      <c r="AK184" s="156"/>
    </row>
    <row r="185" spans="4:37" ht="9.9499999999999993" customHeight="1" x14ac:dyDescent="0.25">
      <c r="D185" s="188" t="s">
        <v>1674</v>
      </c>
      <c r="E185" s="187" t="s">
        <v>2050</v>
      </c>
      <c r="F185" s="156"/>
      <c r="G185" s="156"/>
      <c r="H185" s="188" t="s">
        <v>1674</v>
      </c>
      <c r="I185" s="246" t="s">
        <v>1695</v>
      </c>
      <c r="J185" s="156"/>
      <c r="K185" s="156"/>
      <c r="L185" s="249">
        <v>226114763.59999999</v>
      </c>
      <c r="M185" s="156"/>
      <c r="N185" s="341" t="s">
        <v>1674</v>
      </c>
      <c r="O185" s="341" t="s">
        <v>1695</v>
      </c>
      <c r="P185" s="249">
        <v>0</v>
      </c>
      <c r="Q185" s="156"/>
      <c r="R185" s="246" t="s">
        <v>1674</v>
      </c>
      <c r="S185" s="156"/>
      <c r="T185" s="246" t="s">
        <v>1695</v>
      </c>
      <c r="U185" s="156"/>
      <c r="V185" s="249">
        <v>0</v>
      </c>
      <c r="W185" s="156"/>
      <c r="X185" s="156"/>
      <c r="Y185" s="341" t="s">
        <v>1674</v>
      </c>
      <c r="Z185" s="341" t="s">
        <v>1695</v>
      </c>
      <c r="AA185" s="249">
        <v>575089.05000000005</v>
      </c>
      <c r="AB185" s="156"/>
      <c r="AC185" s="156"/>
      <c r="AD185" s="246" t="s">
        <v>1674</v>
      </c>
      <c r="AE185" s="156"/>
      <c r="AF185" s="341" t="s">
        <v>1695</v>
      </c>
      <c r="AG185" s="249">
        <v>226689852.65000001</v>
      </c>
      <c r="AH185" s="156"/>
      <c r="AI185" s="246" t="s">
        <v>1674</v>
      </c>
      <c r="AJ185" s="156"/>
      <c r="AK185" s="156"/>
    </row>
    <row r="186" spans="4:37" ht="9.9499999999999993" customHeight="1" x14ac:dyDescent="0.25">
      <c r="D186" s="188" t="s">
        <v>1674</v>
      </c>
      <c r="E186" s="187" t="s">
        <v>2051</v>
      </c>
      <c r="F186" s="156"/>
      <c r="G186" s="156"/>
      <c r="H186" s="188" t="s">
        <v>1674</v>
      </c>
      <c r="I186" s="246" t="s">
        <v>1695</v>
      </c>
      <c r="J186" s="156"/>
      <c r="K186" s="156"/>
      <c r="L186" s="249">
        <v>320859897.43000001</v>
      </c>
      <c r="M186" s="156"/>
      <c r="N186" s="341" t="s">
        <v>1674</v>
      </c>
      <c r="O186" s="341" t="s">
        <v>1695</v>
      </c>
      <c r="P186" s="249">
        <v>1094306.8999999999</v>
      </c>
      <c r="Q186" s="156"/>
      <c r="R186" s="246" t="s">
        <v>1674</v>
      </c>
      <c r="S186" s="156"/>
      <c r="T186" s="246" t="s">
        <v>1695</v>
      </c>
      <c r="U186" s="156"/>
      <c r="V186" s="249">
        <v>0</v>
      </c>
      <c r="W186" s="156"/>
      <c r="X186" s="156"/>
      <c r="Y186" s="341" t="s">
        <v>1674</v>
      </c>
      <c r="Z186" s="341" t="s">
        <v>1695</v>
      </c>
      <c r="AA186" s="249">
        <v>394788.86</v>
      </c>
      <c r="AB186" s="156"/>
      <c r="AC186" s="156"/>
      <c r="AD186" s="246" t="s">
        <v>1674</v>
      </c>
      <c r="AE186" s="156"/>
      <c r="AF186" s="341" t="s">
        <v>1695</v>
      </c>
      <c r="AG186" s="249">
        <v>322348993.19</v>
      </c>
      <c r="AH186" s="156"/>
      <c r="AI186" s="246" t="s">
        <v>1674</v>
      </c>
      <c r="AJ186" s="156"/>
      <c r="AK186" s="156"/>
    </row>
    <row r="187" spans="4:37" ht="9.9499999999999993" customHeight="1" x14ac:dyDescent="0.25">
      <c r="D187" s="188" t="s">
        <v>1674</v>
      </c>
      <c r="E187" s="187" t="s">
        <v>2052</v>
      </c>
      <c r="F187" s="156"/>
      <c r="G187" s="156"/>
      <c r="H187" s="188" t="s">
        <v>1674</v>
      </c>
      <c r="I187" s="246" t="s">
        <v>1695</v>
      </c>
      <c r="J187" s="156"/>
      <c r="K187" s="156"/>
      <c r="L187" s="249">
        <v>338148988.45999998</v>
      </c>
      <c r="M187" s="156"/>
      <c r="N187" s="341" t="s">
        <v>1674</v>
      </c>
      <c r="O187" s="341" t="s">
        <v>1695</v>
      </c>
      <c r="P187" s="249">
        <v>0</v>
      </c>
      <c r="Q187" s="156"/>
      <c r="R187" s="246" t="s">
        <v>1674</v>
      </c>
      <c r="S187" s="156"/>
      <c r="T187" s="246" t="s">
        <v>1695</v>
      </c>
      <c r="U187" s="156"/>
      <c r="V187" s="249">
        <v>0</v>
      </c>
      <c r="W187" s="156"/>
      <c r="X187" s="156"/>
      <c r="Y187" s="341" t="s">
        <v>1674</v>
      </c>
      <c r="Z187" s="341" t="s">
        <v>1695</v>
      </c>
      <c r="AA187" s="249">
        <v>557108.07999999996</v>
      </c>
      <c r="AB187" s="156"/>
      <c r="AC187" s="156"/>
      <c r="AD187" s="246" t="s">
        <v>1674</v>
      </c>
      <c r="AE187" s="156"/>
      <c r="AF187" s="341" t="s">
        <v>1695</v>
      </c>
      <c r="AG187" s="249">
        <v>338706096.54000002</v>
      </c>
      <c r="AH187" s="156"/>
      <c r="AI187" s="246" t="s">
        <v>1674</v>
      </c>
      <c r="AJ187" s="156"/>
      <c r="AK187" s="156"/>
    </row>
    <row r="188" spans="4:37" ht="9.9499999999999993" customHeight="1" x14ac:dyDescent="0.25">
      <c r="D188" s="188" t="s">
        <v>1674</v>
      </c>
      <c r="E188" s="187" t="s">
        <v>2053</v>
      </c>
      <c r="F188" s="156"/>
      <c r="G188" s="156"/>
      <c r="H188" s="188" t="s">
        <v>1674</v>
      </c>
      <c r="I188" s="246" t="s">
        <v>1695</v>
      </c>
      <c r="J188" s="156"/>
      <c r="K188" s="156"/>
      <c r="L188" s="249">
        <v>356771090.69</v>
      </c>
      <c r="M188" s="156"/>
      <c r="N188" s="341" t="s">
        <v>1674</v>
      </c>
      <c r="O188" s="341" t="s">
        <v>1695</v>
      </c>
      <c r="P188" s="249">
        <v>516619.75</v>
      </c>
      <c r="Q188" s="156"/>
      <c r="R188" s="246" t="s">
        <v>1674</v>
      </c>
      <c r="S188" s="156"/>
      <c r="T188" s="246" t="s">
        <v>1695</v>
      </c>
      <c r="U188" s="156"/>
      <c r="V188" s="249">
        <v>0</v>
      </c>
      <c r="W188" s="156"/>
      <c r="X188" s="156"/>
      <c r="Y188" s="341" t="s">
        <v>1674</v>
      </c>
      <c r="Z188" s="341" t="s">
        <v>1695</v>
      </c>
      <c r="AA188" s="249">
        <v>800983.05</v>
      </c>
      <c r="AB188" s="156"/>
      <c r="AC188" s="156"/>
      <c r="AD188" s="246" t="s">
        <v>1674</v>
      </c>
      <c r="AE188" s="156"/>
      <c r="AF188" s="341" t="s">
        <v>1695</v>
      </c>
      <c r="AG188" s="249">
        <v>358088693.49000001</v>
      </c>
      <c r="AH188" s="156"/>
      <c r="AI188" s="246" t="s">
        <v>1674</v>
      </c>
      <c r="AJ188" s="156"/>
      <c r="AK188" s="156"/>
    </row>
    <row r="189" spans="4:37" ht="9.9499999999999993" customHeight="1" x14ac:dyDescent="0.25">
      <c r="D189" s="188" t="s">
        <v>1674</v>
      </c>
      <c r="E189" s="187" t="s">
        <v>2054</v>
      </c>
      <c r="F189" s="156"/>
      <c r="G189" s="156"/>
      <c r="H189" s="188" t="s">
        <v>1674</v>
      </c>
      <c r="I189" s="246" t="s">
        <v>1695</v>
      </c>
      <c r="J189" s="156"/>
      <c r="K189" s="156"/>
      <c r="L189" s="249">
        <v>345220621.31999999</v>
      </c>
      <c r="M189" s="156"/>
      <c r="N189" s="341" t="s">
        <v>1674</v>
      </c>
      <c r="O189" s="341" t="s">
        <v>1695</v>
      </c>
      <c r="P189" s="249">
        <v>433943.9</v>
      </c>
      <c r="Q189" s="156"/>
      <c r="R189" s="246" t="s">
        <v>1674</v>
      </c>
      <c r="S189" s="156"/>
      <c r="T189" s="246" t="s">
        <v>1695</v>
      </c>
      <c r="U189" s="156"/>
      <c r="V189" s="249">
        <v>0</v>
      </c>
      <c r="W189" s="156"/>
      <c r="X189" s="156"/>
      <c r="Y189" s="341" t="s">
        <v>1674</v>
      </c>
      <c r="Z189" s="341" t="s">
        <v>1695</v>
      </c>
      <c r="AA189" s="249">
        <v>2268020.0499999998</v>
      </c>
      <c r="AB189" s="156"/>
      <c r="AC189" s="156"/>
      <c r="AD189" s="246" t="s">
        <v>1674</v>
      </c>
      <c r="AE189" s="156"/>
      <c r="AF189" s="341" t="s">
        <v>1695</v>
      </c>
      <c r="AG189" s="249">
        <v>347922585.26999998</v>
      </c>
      <c r="AH189" s="156"/>
      <c r="AI189" s="246" t="s">
        <v>1674</v>
      </c>
      <c r="AJ189" s="156"/>
      <c r="AK189" s="156"/>
    </row>
    <row r="190" spans="4:37" ht="9.9499999999999993" customHeight="1" x14ac:dyDescent="0.25">
      <c r="D190" s="188" t="s">
        <v>1674</v>
      </c>
      <c r="E190" s="187" t="s">
        <v>2055</v>
      </c>
      <c r="F190" s="156"/>
      <c r="G190" s="156"/>
      <c r="H190" s="188" t="s">
        <v>1674</v>
      </c>
      <c r="I190" s="246" t="s">
        <v>1695</v>
      </c>
      <c r="J190" s="156"/>
      <c r="K190" s="156"/>
      <c r="L190" s="249">
        <v>383842263.49000001</v>
      </c>
      <c r="M190" s="156"/>
      <c r="N190" s="341" t="s">
        <v>1674</v>
      </c>
      <c r="O190" s="341" t="s">
        <v>1695</v>
      </c>
      <c r="P190" s="249">
        <v>763598.86</v>
      </c>
      <c r="Q190" s="156"/>
      <c r="R190" s="246" t="s">
        <v>1674</v>
      </c>
      <c r="S190" s="156"/>
      <c r="T190" s="246" t="s">
        <v>1695</v>
      </c>
      <c r="U190" s="156"/>
      <c r="V190" s="249">
        <v>0</v>
      </c>
      <c r="W190" s="156"/>
      <c r="X190" s="156"/>
      <c r="Y190" s="341" t="s">
        <v>1674</v>
      </c>
      <c r="Z190" s="341" t="s">
        <v>1695</v>
      </c>
      <c r="AA190" s="249">
        <v>974212.97</v>
      </c>
      <c r="AB190" s="156"/>
      <c r="AC190" s="156"/>
      <c r="AD190" s="246" t="s">
        <v>1674</v>
      </c>
      <c r="AE190" s="156"/>
      <c r="AF190" s="341" t="s">
        <v>1695</v>
      </c>
      <c r="AG190" s="249">
        <v>385580075.31999999</v>
      </c>
      <c r="AH190" s="156"/>
      <c r="AI190" s="246" t="s">
        <v>1674</v>
      </c>
      <c r="AJ190" s="156"/>
      <c r="AK190" s="156"/>
    </row>
    <row r="191" spans="4:37" ht="9.9499999999999993" customHeight="1" x14ac:dyDescent="0.25">
      <c r="D191" s="188" t="s">
        <v>1674</v>
      </c>
      <c r="E191" s="187" t="s">
        <v>2056</v>
      </c>
      <c r="F191" s="156"/>
      <c r="G191" s="156"/>
      <c r="H191" s="188" t="s">
        <v>1674</v>
      </c>
      <c r="I191" s="246" t="s">
        <v>1695</v>
      </c>
      <c r="J191" s="156"/>
      <c r="K191" s="156"/>
      <c r="L191" s="249">
        <v>350484989.26999998</v>
      </c>
      <c r="M191" s="156"/>
      <c r="N191" s="341" t="s">
        <v>1674</v>
      </c>
      <c r="O191" s="341" t="s">
        <v>1695</v>
      </c>
      <c r="P191" s="249">
        <v>208416.09</v>
      </c>
      <c r="Q191" s="156"/>
      <c r="R191" s="246" t="s">
        <v>1674</v>
      </c>
      <c r="S191" s="156"/>
      <c r="T191" s="246" t="s">
        <v>1695</v>
      </c>
      <c r="U191" s="156"/>
      <c r="V191" s="249">
        <v>0</v>
      </c>
      <c r="W191" s="156"/>
      <c r="X191" s="156"/>
      <c r="Y191" s="341" t="s">
        <v>1674</v>
      </c>
      <c r="Z191" s="341" t="s">
        <v>1695</v>
      </c>
      <c r="AA191" s="249">
        <v>127698.12</v>
      </c>
      <c r="AB191" s="156"/>
      <c r="AC191" s="156"/>
      <c r="AD191" s="246" t="s">
        <v>1674</v>
      </c>
      <c r="AE191" s="156"/>
      <c r="AF191" s="341" t="s">
        <v>1695</v>
      </c>
      <c r="AG191" s="249">
        <v>350821103.48000002</v>
      </c>
      <c r="AH191" s="156"/>
      <c r="AI191" s="246" t="s">
        <v>1674</v>
      </c>
      <c r="AJ191" s="156"/>
      <c r="AK191" s="156"/>
    </row>
    <row r="192" spans="4:37" ht="9.9499999999999993" customHeight="1" x14ac:dyDescent="0.25">
      <c r="D192" s="188" t="s">
        <v>1674</v>
      </c>
      <c r="E192" s="187" t="s">
        <v>2057</v>
      </c>
      <c r="F192" s="156"/>
      <c r="G192" s="156"/>
      <c r="H192" s="188" t="s">
        <v>1674</v>
      </c>
      <c r="I192" s="246" t="s">
        <v>1695</v>
      </c>
      <c r="J192" s="156"/>
      <c r="K192" s="156"/>
      <c r="L192" s="249">
        <v>335137887.58999997</v>
      </c>
      <c r="M192" s="156"/>
      <c r="N192" s="341" t="s">
        <v>1674</v>
      </c>
      <c r="O192" s="341" t="s">
        <v>1695</v>
      </c>
      <c r="P192" s="249">
        <v>303236.32</v>
      </c>
      <c r="Q192" s="156"/>
      <c r="R192" s="246" t="s">
        <v>1674</v>
      </c>
      <c r="S192" s="156"/>
      <c r="T192" s="246" t="s">
        <v>1695</v>
      </c>
      <c r="U192" s="156"/>
      <c r="V192" s="249">
        <v>0</v>
      </c>
      <c r="W192" s="156"/>
      <c r="X192" s="156"/>
      <c r="Y192" s="341" t="s">
        <v>1674</v>
      </c>
      <c r="Z192" s="341" t="s">
        <v>1695</v>
      </c>
      <c r="AA192" s="249">
        <v>891761.16</v>
      </c>
      <c r="AB192" s="156"/>
      <c r="AC192" s="156"/>
      <c r="AD192" s="246" t="s">
        <v>1674</v>
      </c>
      <c r="AE192" s="156"/>
      <c r="AF192" s="341" t="s">
        <v>1695</v>
      </c>
      <c r="AG192" s="249">
        <v>336332885.06999999</v>
      </c>
      <c r="AH192" s="156"/>
      <c r="AI192" s="246" t="s">
        <v>1674</v>
      </c>
      <c r="AJ192" s="156"/>
      <c r="AK192" s="156"/>
    </row>
    <row r="193" spans="4:37" ht="9.9499999999999993" customHeight="1" x14ac:dyDescent="0.25">
      <c r="D193" s="188" t="s">
        <v>1674</v>
      </c>
      <c r="E193" s="187" t="s">
        <v>2058</v>
      </c>
      <c r="F193" s="156"/>
      <c r="G193" s="156"/>
      <c r="H193" s="188" t="s">
        <v>1674</v>
      </c>
      <c r="I193" s="246" t="s">
        <v>1695</v>
      </c>
      <c r="J193" s="156"/>
      <c r="K193" s="156"/>
      <c r="L193" s="249">
        <v>334335168.43000001</v>
      </c>
      <c r="M193" s="156"/>
      <c r="N193" s="341" t="s">
        <v>1674</v>
      </c>
      <c r="O193" s="341" t="s">
        <v>1695</v>
      </c>
      <c r="P193" s="249">
        <v>486025.1</v>
      </c>
      <c r="Q193" s="156"/>
      <c r="R193" s="246" t="s">
        <v>1674</v>
      </c>
      <c r="S193" s="156"/>
      <c r="T193" s="246" t="s">
        <v>1695</v>
      </c>
      <c r="U193" s="156"/>
      <c r="V193" s="249">
        <v>748803.39</v>
      </c>
      <c r="W193" s="156"/>
      <c r="X193" s="156"/>
      <c r="Y193" s="341" t="s">
        <v>1674</v>
      </c>
      <c r="Z193" s="341" t="s">
        <v>1695</v>
      </c>
      <c r="AA193" s="249">
        <v>0</v>
      </c>
      <c r="AB193" s="156"/>
      <c r="AC193" s="156"/>
      <c r="AD193" s="246" t="s">
        <v>1674</v>
      </c>
      <c r="AE193" s="156"/>
      <c r="AF193" s="341" t="s">
        <v>1695</v>
      </c>
      <c r="AG193" s="249">
        <v>335569996.92000002</v>
      </c>
      <c r="AH193" s="156"/>
      <c r="AI193" s="246" t="s">
        <v>1674</v>
      </c>
      <c r="AJ193" s="156"/>
      <c r="AK193" s="156"/>
    </row>
    <row r="194" spans="4:37" ht="9.9499999999999993" customHeight="1" x14ac:dyDescent="0.25">
      <c r="D194" s="188" t="s">
        <v>1674</v>
      </c>
      <c r="E194" s="187" t="s">
        <v>2059</v>
      </c>
      <c r="F194" s="156"/>
      <c r="G194" s="156"/>
      <c r="H194" s="188" t="s">
        <v>1674</v>
      </c>
      <c r="I194" s="246" t="s">
        <v>1695</v>
      </c>
      <c r="J194" s="156"/>
      <c r="K194" s="156"/>
      <c r="L194" s="249">
        <v>299627011.95999998</v>
      </c>
      <c r="M194" s="156"/>
      <c r="N194" s="341" t="s">
        <v>1674</v>
      </c>
      <c r="O194" s="341" t="s">
        <v>1695</v>
      </c>
      <c r="P194" s="249">
        <v>0</v>
      </c>
      <c r="Q194" s="156"/>
      <c r="R194" s="246" t="s">
        <v>1674</v>
      </c>
      <c r="S194" s="156"/>
      <c r="T194" s="246" t="s">
        <v>1695</v>
      </c>
      <c r="U194" s="156"/>
      <c r="V194" s="249">
        <v>359126.65</v>
      </c>
      <c r="W194" s="156"/>
      <c r="X194" s="156"/>
      <c r="Y194" s="341" t="s">
        <v>1674</v>
      </c>
      <c r="Z194" s="341" t="s">
        <v>1695</v>
      </c>
      <c r="AA194" s="249">
        <v>0</v>
      </c>
      <c r="AB194" s="156"/>
      <c r="AC194" s="156"/>
      <c r="AD194" s="246" t="s">
        <v>1674</v>
      </c>
      <c r="AE194" s="156"/>
      <c r="AF194" s="341" t="s">
        <v>1695</v>
      </c>
      <c r="AG194" s="249">
        <v>299986138.61000001</v>
      </c>
      <c r="AH194" s="156"/>
      <c r="AI194" s="246" t="s">
        <v>1674</v>
      </c>
      <c r="AJ194" s="156"/>
      <c r="AK194" s="156"/>
    </row>
    <row r="195" spans="4:37" ht="9.9499999999999993" customHeight="1" x14ac:dyDescent="0.25">
      <c r="D195" s="188" t="s">
        <v>1674</v>
      </c>
      <c r="E195" s="187" t="s">
        <v>2060</v>
      </c>
      <c r="F195" s="156"/>
      <c r="G195" s="156"/>
      <c r="H195" s="188" t="s">
        <v>1674</v>
      </c>
      <c r="I195" s="246" t="s">
        <v>1695</v>
      </c>
      <c r="J195" s="156"/>
      <c r="K195" s="156"/>
      <c r="L195" s="249">
        <v>95182114.079999998</v>
      </c>
      <c r="M195" s="156"/>
      <c r="N195" s="341" t="s">
        <v>1674</v>
      </c>
      <c r="O195" s="341" t="s">
        <v>1695</v>
      </c>
      <c r="P195" s="249">
        <v>0</v>
      </c>
      <c r="Q195" s="156"/>
      <c r="R195" s="246" t="s">
        <v>1674</v>
      </c>
      <c r="S195" s="156"/>
      <c r="T195" s="246" t="s">
        <v>1695</v>
      </c>
      <c r="U195" s="156"/>
      <c r="V195" s="249">
        <v>0</v>
      </c>
      <c r="W195" s="156"/>
      <c r="X195" s="156"/>
      <c r="Y195" s="341" t="s">
        <v>1674</v>
      </c>
      <c r="Z195" s="341" t="s">
        <v>1695</v>
      </c>
      <c r="AA195" s="249">
        <v>0</v>
      </c>
      <c r="AB195" s="156"/>
      <c r="AC195" s="156"/>
      <c r="AD195" s="246" t="s">
        <v>1674</v>
      </c>
      <c r="AE195" s="156"/>
      <c r="AF195" s="341" t="s">
        <v>1695</v>
      </c>
      <c r="AG195" s="249">
        <v>95182114.079999998</v>
      </c>
      <c r="AH195" s="156"/>
      <c r="AI195" s="246" t="s">
        <v>1674</v>
      </c>
      <c r="AJ195" s="156"/>
      <c r="AK195" s="156"/>
    </row>
    <row r="196" spans="4:37" ht="9.9499999999999993" customHeight="1" x14ac:dyDescent="0.25">
      <c r="D196" s="188" t="s">
        <v>1674</v>
      </c>
      <c r="E196" s="187" t="s">
        <v>2061</v>
      </c>
      <c r="F196" s="156"/>
      <c r="G196" s="156"/>
      <c r="H196" s="188" t="s">
        <v>1674</v>
      </c>
      <c r="I196" s="246" t="s">
        <v>1695</v>
      </c>
      <c r="J196" s="156"/>
      <c r="K196" s="156"/>
      <c r="L196" s="249">
        <v>25440535.91</v>
      </c>
      <c r="M196" s="156"/>
      <c r="N196" s="341" t="s">
        <v>1674</v>
      </c>
      <c r="O196" s="341" t="s">
        <v>1695</v>
      </c>
      <c r="P196" s="249">
        <v>103039.98</v>
      </c>
      <c r="Q196" s="156"/>
      <c r="R196" s="246" t="s">
        <v>1674</v>
      </c>
      <c r="S196" s="156"/>
      <c r="T196" s="246" t="s">
        <v>1695</v>
      </c>
      <c r="U196" s="156"/>
      <c r="V196" s="249">
        <v>0</v>
      </c>
      <c r="W196" s="156"/>
      <c r="X196" s="156"/>
      <c r="Y196" s="341" t="s">
        <v>1674</v>
      </c>
      <c r="Z196" s="341" t="s">
        <v>1695</v>
      </c>
      <c r="AA196" s="249">
        <v>0</v>
      </c>
      <c r="AB196" s="156"/>
      <c r="AC196" s="156"/>
      <c r="AD196" s="246" t="s">
        <v>1674</v>
      </c>
      <c r="AE196" s="156"/>
      <c r="AF196" s="341" t="s">
        <v>1695</v>
      </c>
      <c r="AG196" s="249">
        <v>25543575.890000001</v>
      </c>
      <c r="AH196" s="156"/>
      <c r="AI196" s="246" t="s">
        <v>1674</v>
      </c>
      <c r="AJ196" s="156"/>
      <c r="AK196" s="156"/>
    </row>
    <row r="197" spans="4:37" ht="9.9499999999999993" customHeight="1" x14ac:dyDescent="0.25">
      <c r="D197" s="188" t="s">
        <v>1674</v>
      </c>
      <c r="E197" s="187" t="s">
        <v>2062</v>
      </c>
      <c r="F197" s="156"/>
      <c r="G197" s="156"/>
      <c r="H197" s="188" t="s">
        <v>1674</v>
      </c>
      <c r="I197" s="246" t="s">
        <v>1695</v>
      </c>
      <c r="J197" s="156"/>
      <c r="K197" s="156"/>
      <c r="L197" s="249">
        <v>2275702.7200000002</v>
      </c>
      <c r="M197" s="156"/>
      <c r="N197" s="341" t="s">
        <v>1674</v>
      </c>
      <c r="O197" s="341" t="s">
        <v>1695</v>
      </c>
      <c r="P197" s="249">
        <v>0</v>
      </c>
      <c r="Q197" s="156"/>
      <c r="R197" s="246" t="s">
        <v>1674</v>
      </c>
      <c r="S197" s="156"/>
      <c r="T197" s="246" t="s">
        <v>1695</v>
      </c>
      <c r="U197" s="156"/>
      <c r="V197" s="249">
        <v>0</v>
      </c>
      <c r="W197" s="156"/>
      <c r="X197" s="156"/>
      <c r="Y197" s="341" t="s">
        <v>1674</v>
      </c>
      <c r="Z197" s="341" t="s">
        <v>1695</v>
      </c>
      <c r="AA197" s="249">
        <v>0</v>
      </c>
      <c r="AB197" s="156"/>
      <c r="AC197" s="156"/>
      <c r="AD197" s="246" t="s">
        <v>1674</v>
      </c>
      <c r="AE197" s="156"/>
      <c r="AF197" s="341" t="s">
        <v>1695</v>
      </c>
      <c r="AG197" s="249">
        <v>2275702.7200000002</v>
      </c>
      <c r="AH197" s="156"/>
      <c r="AI197" s="246" t="s">
        <v>1674</v>
      </c>
      <c r="AJ197" s="156"/>
      <c r="AK197" s="156"/>
    </row>
    <row r="198" spans="4:37" ht="15.75" thickBot="1" x14ac:dyDescent="0.3">
      <c r="D198" s="188" t="s">
        <v>1674</v>
      </c>
      <c r="E198" s="266" t="s">
        <v>1674</v>
      </c>
      <c r="F198" s="156"/>
      <c r="G198" s="156"/>
      <c r="H198" s="342" t="s">
        <v>1674</v>
      </c>
      <c r="I198" s="343" t="s">
        <v>1695</v>
      </c>
      <c r="J198" s="186"/>
      <c r="K198" s="186"/>
      <c r="L198" s="344">
        <v>3645631831.73</v>
      </c>
      <c r="M198" s="186"/>
      <c r="N198" s="342" t="s">
        <v>1674</v>
      </c>
      <c r="O198" s="345" t="s">
        <v>1695</v>
      </c>
      <c r="P198" s="344">
        <v>4032551.35</v>
      </c>
      <c r="Q198" s="186"/>
      <c r="R198" s="266" t="s">
        <v>1674</v>
      </c>
      <c r="S198" s="156"/>
      <c r="T198" s="343" t="s">
        <v>1695</v>
      </c>
      <c r="U198" s="186"/>
      <c r="V198" s="344">
        <v>1125831.92</v>
      </c>
      <c r="W198" s="186"/>
      <c r="X198" s="186"/>
      <c r="Y198" s="342" t="s">
        <v>1674</v>
      </c>
      <c r="Z198" s="345" t="s">
        <v>1695</v>
      </c>
      <c r="AA198" s="344">
        <v>6891926.9400000004</v>
      </c>
      <c r="AB198" s="186"/>
      <c r="AC198" s="186"/>
      <c r="AD198" s="266" t="s">
        <v>1674</v>
      </c>
      <c r="AE198" s="156"/>
      <c r="AF198" s="345" t="s">
        <v>1695</v>
      </c>
      <c r="AG198" s="344">
        <v>3657682141.9400001</v>
      </c>
      <c r="AH198" s="186"/>
      <c r="AI198" s="266" t="s">
        <v>1674</v>
      </c>
      <c r="AJ198" s="156"/>
      <c r="AK198" s="156"/>
    </row>
    <row r="199" spans="4:37" ht="15.75" thickTop="1" x14ac:dyDescent="0.25">
      <c r="D199" s="346" t="s">
        <v>1674</v>
      </c>
      <c r="E199" s="347" t="s">
        <v>1674</v>
      </c>
      <c r="F199" s="156"/>
      <c r="G199" s="156"/>
      <c r="H199" s="346" t="s">
        <v>1674</v>
      </c>
      <c r="I199" s="347" t="s">
        <v>1674</v>
      </c>
      <c r="J199" s="156"/>
      <c r="K199" s="156"/>
      <c r="L199" s="347" t="s">
        <v>1674</v>
      </c>
      <c r="M199" s="156"/>
      <c r="N199" s="346" t="s">
        <v>1674</v>
      </c>
      <c r="O199" s="346" t="s">
        <v>1674</v>
      </c>
      <c r="P199" s="347" t="s">
        <v>1674</v>
      </c>
      <c r="Q199" s="156"/>
      <c r="R199" s="347" t="s">
        <v>1674</v>
      </c>
      <c r="S199" s="156"/>
      <c r="T199" s="347" t="s">
        <v>1674</v>
      </c>
      <c r="U199" s="156"/>
      <c r="V199" s="347" t="s">
        <v>1674</v>
      </c>
      <c r="W199" s="156"/>
      <c r="X199" s="156"/>
      <c r="Y199" s="346" t="s">
        <v>1674</v>
      </c>
      <c r="Z199" s="346" t="s">
        <v>1674</v>
      </c>
      <c r="AA199" s="347" t="s">
        <v>1674</v>
      </c>
      <c r="AB199" s="156"/>
      <c r="AC199" s="156"/>
      <c r="AD199" s="347" t="s">
        <v>1674</v>
      </c>
      <c r="AE199" s="156"/>
      <c r="AF199" s="346" t="s">
        <v>1674</v>
      </c>
      <c r="AG199" s="347" t="s">
        <v>1674</v>
      </c>
      <c r="AH199" s="156"/>
      <c r="AI199" s="347" t="s">
        <v>1674</v>
      </c>
      <c r="AJ199" s="156"/>
      <c r="AK199" s="156"/>
    </row>
    <row r="200" spans="4:37" hidden="1" x14ac:dyDescent="0.25">
      <c r="D200" s="329" t="s">
        <v>1674</v>
      </c>
      <c r="E200" s="330" t="s">
        <v>1674</v>
      </c>
      <c r="F200" s="156"/>
      <c r="G200" s="156"/>
      <c r="H200" s="329" t="s">
        <v>1674</v>
      </c>
      <c r="I200" s="330" t="s">
        <v>1674</v>
      </c>
      <c r="J200" s="156"/>
      <c r="K200" s="156"/>
      <c r="L200" s="330" t="s">
        <v>1674</v>
      </c>
      <c r="M200" s="156"/>
      <c r="N200" s="329" t="s">
        <v>1674</v>
      </c>
      <c r="O200" s="329" t="s">
        <v>1674</v>
      </c>
      <c r="P200" s="330" t="s">
        <v>1674</v>
      </c>
      <c r="Q200" s="156"/>
      <c r="R200" s="330" t="s">
        <v>1674</v>
      </c>
      <c r="S200" s="156"/>
      <c r="T200" s="330" t="s">
        <v>1674</v>
      </c>
      <c r="U200" s="156"/>
      <c r="V200" s="330" t="s">
        <v>1674</v>
      </c>
      <c r="W200" s="156"/>
      <c r="X200" s="156"/>
      <c r="Y200" s="329" t="s">
        <v>1674</v>
      </c>
      <c r="Z200" s="329" t="s">
        <v>1674</v>
      </c>
      <c r="AA200" s="330" t="s">
        <v>1674</v>
      </c>
      <c r="AB200" s="156"/>
      <c r="AC200" s="156"/>
      <c r="AD200" s="331" t="s">
        <v>1674</v>
      </c>
      <c r="AE200" s="156"/>
      <c r="AF200" s="332" t="s">
        <v>1674</v>
      </c>
      <c r="AG200" s="331" t="s">
        <v>1674</v>
      </c>
      <c r="AH200" s="156"/>
      <c r="AI200" s="331" t="s">
        <v>1674</v>
      </c>
      <c r="AJ200" s="156"/>
      <c r="AK200" s="156"/>
    </row>
    <row r="201" spans="4:37" ht="24.95" customHeight="1" x14ac:dyDescent="0.25">
      <c r="D201" s="218" t="s">
        <v>1946</v>
      </c>
      <c r="E201" s="333" t="s">
        <v>2044</v>
      </c>
      <c r="F201" s="279"/>
      <c r="G201" s="279"/>
      <c r="H201" s="334" t="s">
        <v>1674</v>
      </c>
      <c r="I201" s="335" t="s">
        <v>2045</v>
      </c>
      <c r="J201" s="279"/>
      <c r="K201" s="279"/>
      <c r="L201" s="279"/>
      <c r="M201" s="279"/>
      <c r="N201" s="336" t="s">
        <v>1674</v>
      </c>
      <c r="O201" s="335" t="s">
        <v>2046</v>
      </c>
      <c r="P201" s="279"/>
      <c r="Q201" s="279"/>
      <c r="R201" s="337" t="s">
        <v>1674</v>
      </c>
      <c r="S201" s="156"/>
      <c r="T201" s="335" t="s">
        <v>2047</v>
      </c>
      <c r="U201" s="279"/>
      <c r="V201" s="279"/>
      <c r="W201" s="279"/>
      <c r="X201" s="279"/>
      <c r="Y201" s="336" t="s">
        <v>1674</v>
      </c>
      <c r="Z201" s="335" t="s">
        <v>2048</v>
      </c>
      <c r="AA201" s="279"/>
      <c r="AB201" s="279"/>
      <c r="AC201" s="279"/>
      <c r="AD201" s="338" t="s">
        <v>1674</v>
      </c>
      <c r="AE201" s="156"/>
      <c r="AF201" s="339" t="s">
        <v>89</v>
      </c>
      <c r="AG201" s="279"/>
      <c r="AH201" s="279"/>
      <c r="AI201" s="338" t="s">
        <v>1674</v>
      </c>
      <c r="AJ201" s="156"/>
      <c r="AK201" s="156"/>
    </row>
    <row r="202" spans="4:37" x14ac:dyDescent="0.25">
      <c r="D202" s="340" t="s">
        <v>1625</v>
      </c>
      <c r="E202" s="246" t="s">
        <v>1674</v>
      </c>
      <c r="F202" s="156"/>
      <c r="G202" s="156"/>
      <c r="H202" s="341" t="s">
        <v>1674</v>
      </c>
      <c r="I202" s="246" t="s">
        <v>1674</v>
      </c>
      <c r="J202" s="156"/>
      <c r="K202" s="156"/>
      <c r="L202" s="246" t="s">
        <v>1674</v>
      </c>
      <c r="M202" s="156"/>
      <c r="N202" s="341" t="s">
        <v>1674</v>
      </c>
      <c r="O202" s="341" t="s">
        <v>1674</v>
      </c>
      <c r="P202" s="246" t="s">
        <v>1674</v>
      </c>
      <c r="Q202" s="156"/>
      <c r="R202" s="246" t="s">
        <v>1674</v>
      </c>
      <c r="S202" s="156"/>
      <c r="T202" s="246" t="s">
        <v>1674</v>
      </c>
      <c r="U202" s="156"/>
      <c r="V202" s="246" t="s">
        <v>1674</v>
      </c>
      <c r="W202" s="156"/>
      <c r="X202" s="156"/>
      <c r="Y202" s="341" t="s">
        <v>1674</v>
      </c>
      <c r="Z202" s="341" t="s">
        <v>1674</v>
      </c>
      <c r="AA202" s="246" t="s">
        <v>1674</v>
      </c>
      <c r="AB202" s="156"/>
      <c r="AC202" s="156"/>
      <c r="AD202" s="246" t="s">
        <v>1674</v>
      </c>
      <c r="AE202" s="156"/>
      <c r="AF202" s="341" t="s">
        <v>1674</v>
      </c>
      <c r="AG202" s="246" t="s">
        <v>1674</v>
      </c>
      <c r="AH202" s="156"/>
      <c r="AI202" s="246" t="s">
        <v>1674</v>
      </c>
      <c r="AJ202" s="156"/>
      <c r="AK202" s="156"/>
    </row>
    <row r="203" spans="4:37" ht="9.9499999999999993" customHeight="1" x14ac:dyDescent="0.25">
      <c r="D203" s="188" t="s">
        <v>1674</v>
      </c>
      <c r="E203" s="187" t="s">
        <v>2049</v>
      </c>
      <c r="F203" s="156"/>
      <c r="G203" s="156"/>
      <c r="H203" s="188" t="s">
        <v>1674</v>
      </c>
      <c r="I203" s="246" t="s">
        <v>1695</v>
      </c>
      <c r="J203" s="156"/>
      <c r="K203" s="156"/>
      <c r="L203" s="249">
        <v>17887225.469999999</v>
      </c>
      <c r="M203" s="156"/>
      <c r="N203" s="341" t="s">
        <v>1674</v>
      </c>
      <c r="O203" s="341" t="s">
        <v>1695</v>
      </c>
      <c r="P203" s="249">
        <v>0</v>
      </c>
      <c r="Q203" s="156"/>
      <c r="R203" s="246" t="s">
        <v>1674</v>
      </c>
      <c r="S203" s="156"/>
      <c r="T203" s="246" t="s">
        <v>1695</v>
      </c>
      <c r="U203" s="156"/>
      <c r="V203" s="249">
        <v>0</v>
      </c>
      <c r="W203" s="156"/>
      <c r="X203" s="156"/>
      <c r="Y203" s="341" t="s">
        <v>1674</v>
      </c>
      <c r="Z203" s="341" t="s">
        <v>1695</v>
      </c>
      <c r="AA203" s="249">
        <v>46716.31</v>
      </c>
      <c r="AB203" s="156"/>
      <c r="AC203" s="156"/>
      <c r="AD203" s="246" t="s">
        <v>1674</v>
      </c>
      <c r="AE203" s="156"/>
      <c r="AF203" s="341" t="s">
        <v>1695</v>
      </c>
      <c r="AG203" s="249">
        <v>17933941.780000001</v>
      </c>
      <c r="AH203" s="156"/>
      <c r="AI203" s="246" t="s">
        <v>1674</v>
      </c>
      <c r="AJ203" s="156"/>
      <c r="AK203" s="156"/>
    </row>
    <row r="204" spans="4:37" ht="9.9499999999999993" customHeight="1" x14ac:dyDescent="0.25">
      <c r="D204" s="188" t="s">
        <v>1674</v>
      </c>
      <c r="E204" s="187" t="s">
        <v>2050</v>
      </c>
      <c r="F204" s="156"/>
      <c r="G204" s="156"/>
      <c r="H204" s="188" t="s">
        <v>1674</v>
      </c>
      <c r="I204" s="246" t="s">
        <v>1695</v>
      </c>
      <c r="J204" s="156"/>
      <c r="K204" s="156"/>
      <c r="L204" s="249">
        <v>19490259.109999999</v>
      </c>
      <c r="M204" s="156"/>
      <c r="N204" s="341" t="s">
        <v>1674</v>
      </c>
      <c r="O204" s="341" t="s">
        <v>1695</v>
      </c>
      <c r="P204" s="249">
        <v>83726.47</v>
      </c>
      <c r="Q204" s="156"/>
      <c r="R204" s="246" t="s">
        <v>1674</v>
      </c>
      <c r="S204" s="156"/>
      <c r="T204" s="246" t="s">
        <v>1695</v>
      </c>
      <c r="U204" s="156"/>
      <c r="V204" s="249">
        <v>0</v>
      </c>
      <c r="W204" s="156"/>
      <c r="X204" s="156"/>
      <c r="Y204" s="341" t="s">
        <v>1674</v>
      </c>
      <c r="Z204" s="341" t="s">
        <v>1695</v>
      </c>
      <c r="AA204" s="249">
        <v>96739.04</v>
      </c>
      <c r="AB204" s="156"/>
      <c r="AC204" s="156"/>
      <c r="AD204" s="246" t="s">
        <v>1674</v>
      </c>
      <c r="AE204" s="156"/>
      <c r="AF204" s="341" t="s">
        <v>1695</v>
      </c>
      <c r="AG204" s="249">
        <v>19670724.620000001</v>
      </c>
      <c r="AH204" s="156"/>
      <c r="AI204" s="246" t="s">
        <v>1674</v>
      </c>
      <c r="AJ204" s="156"/>
      <c r="AK204" s="156"/>
    </row>
    <row r="205" spans="4:37" ht="9.9499999999999993" customHeight="1" x14ac:dyDescent="0.25">
      <c r="D205" s="188" t="s">
        <v>1674</v>
      </c>
      <c r="E205" s="187" t="s">
        <v>2051</v>
      </c>
      <c r="F205" s="156"/>
      <c r="G205" s="156"/>
      <c r="H205" s="188" t="s">
        <v>1674</v>
      </c>
      <c r="I205" s="246" t="s">
        <v>1695</v>
      </c>
      <c r="J205" s="156"/>
      <c r="K205" s="156"/>
      <c r="L205" s="249">
        <v>26268858.039999999</v>
      </c>
      <c r="M205" s="156"/>
      <c r="N205" s="341" t="s">
        <v>1674</v>
      </c>
      <c r="O205" s="341" t="s">
        <v>1695</v>
      </c>
      <c r="P205" s="249">
        <v>0</v>
      </c>
      <c r="Q205" s="156"/>
      <c r="R205" s="246" t="s">
        <v>1674</v>
      </c>
      <c r="S205" s="156"/>
      <c r="T205" s="246" t="s">
        <v>1695</v>
      </c>
      <c r="U205" s="156"/>
      <c r="V205" s="249">
        <v>0</v>
      </c>
      <c r="W205" s="156"/>
      <c r="X205" s="156"/>
      <c r="Y205" s="341" t="s">
        <v>1674</v>
      </c>
      <c r="Z205" s="341" t="s">
        <v>1695</v>
      </c>
      <c r="AA205" s="249">
        <v>69257.19</v>
      </c>
      <c r="AB205" s="156"/>
      <c r="AC205" s="156"/>
      <c r="AD205" s="246" t="s">
        <v>1674</v>
      </c>
      <c r="AE205" s="156"/>
      <c r="AF205" s="341" t="s">
        <v>1695</v>
      </c>
      <c r="AG205" s="249">
        <v>26338115.23</v>
      </c>
      <c r="AH205" s="156"/>
      <c r="AI205" s="246" t="s">
        <v>1674</v>
      </c>
      <c r="AJ205" s="156"/>
      <c r="AK205" s="156"/>
    </row>
    <row r="206" spans="4:37" ht="9.9499999999999993" customHeight="1" x14ac:dyDescent="0.25">
      <c r="D206" s="188" t="s">
        <v>1674</v>
      </c>
      <c r="E206" s="187" t="s">
        <v>2052</v>
      </c>
      <c r="F206" s="156"/>
      <c r="G206" s="156"/>
      <c r="H206" s="188" t="s">
        <v>1674</v>
      </c>
      <c r="I206" s="246" t="s">
        <v>1695</v>
      </c>
      <c r="J206" s="156"/>
      <c r="K206" s="156"/>
      <c r="L206" s="249">
        <v>22070620.41</v>
      </c>
      <c r="M206" s="156"/>
      <c r="N206" s="341" t="s">
        <v>1674</v>
      </c>
      <c r="O206" s="341" t="s">
        <v>1695</v>
      </c>
      <c r="P206" s="249">
        <v>0</v>
      </c>
      <c r="Q206" s="156"/>
      <c r="R206" s="246" t="s">
        <v>1674</v>
      </c>
      <c r="S206" s="156"/>
      <c r="T206" s="246" t="s">
        <v>1695</v>
      </c>
      <c r="U206" s="156"/>
      <c r="V206" s="249">
        <v>0</v>
      </c>
      <c r="W206" s="156"/>
      <c r="X206" s="156"/>
      <c r="Y206" s="341" t="s">
        <v>1674</v>
      </c>
      <c r="Z206" s="341" t="s">
        <v>1695</v>
      </c>
      <c r="AA206" s="249">
        <v>100833.93</v>
      </c>
      <c r="AB206" s="156"/>
      <c r="AC206" s="156"/>
      <c r="AD206" s="246" t="s">
        <v>1674</v>
      </c>
      <c r="AE206" s="156"/>
      <c r="AF206" s="341" t="s">
        <v>1695</v>
      </c>
      <c r="AG206" s="249">
        <v>22171454.34</v>
      </c>
      <c r="AH206" s="156"/>
      <c r="AI206" s="246" t="s">
        <v>1674</v>
      </c>
      <c r="AJ206" s="156"/>
      <c r="AK206" s="156"/>
    </row>
    <row r="207" spans="4:37" ht="9.9499999999999993" customHeight="1" x14ac:dyDescent="0.25">
      <c r="D207" s="188" t="s">
        <v>1674</v>
      </c>
      <c r="E207" s="187" t="s">
        <v>2053</v>
      </c>
      <c r="F207" s="156"/>
      <c r="G207" s="156"/>
      <c r="H207" s="188" t="s">
        <v>1674</v>
      </c>
      <c r="I207" s="246" t="s">
        <v>1695</v>
      </c>
      <c r="J207" s="156"/>
      <c r="K207" s="156"/>
      <c r="L207" s="249">
        <v>24256649.77</v>
      </c>
      <c r="M207" s="156"/>
      <c r="N207" s="341" t="s">
        <v>1674</v>
      </c>
      <c r="O207" s="341" t="s">
        <v>1695</v>
      </c>
      <c r="P207" s="249">
        <v>0</v>
      </c>
      <c r="Q207" s="156"/>
      <c r="R207" s="246" t="s">
        <v>1674</v>
      </c>
      <c r="S207" s="156"/>
      <c r="T207" s="246" t="s">
        <v>1695</v>
      </c>
      <c r="U207" s="156"/>
      <c r="V207" s="249">
        <v>0</v>
      </c>
      <c r="W207" s="156"/>
      <c r="X207" s="156"/>
      <c r="Y207" s="341" t="s">
        <v>1674</v>
      </c>
      <c r="Z207" s="341" t="s">
        <v>1695</v>
      </c>
      <c r="AA207" s="249">
        <v>0</v>
      </c>
      <c r="AB207" s="156"/>
      <c r="AC207" s="156"/>
      <c r="AD207" s="246" t="s">
        <v>1674</v>
      </c>
      <c r="AE207" s="156"/>
      <c r="AF207" s="341" t="s">
        <v>1695</v>
      </c>
      <c r="AG207" s="249">
        <v>24256649.77</v>
      </c>
      <c r="AH207" s="156"/>
      <c r="AI207" s="246" t="s">
        <v>1674</v>
      </c>
      <c r="AJ207" s="156"/>
      <c r="AK207" s="156"/>
    </row>
    <row r="208" spans="4:37" ht="9.9499999999999993" customHeight="1" x14ac:dyDescent="0.25">
      <c r="D208" s="188" t="s">
        <v>1674</v>
      </c>
      <c r="E208" s="187" t="s">
        <v>2054</v>
      </c>
      <c r="F208" s="156"/>
      <c r="G208" s="156"/>
      <c r="H208" s="188" t="s">
        <v>1674</v>
      </c>
      <c r="I208" s="246" t="s">
        <v>1695</v>
      </c>
      <c r="J208" s="156"/>
      <c r="K208" s="156"/>
      <c r="L208" s="249">
        <v>26681416.989999998</v>
      </c>
      <c r="M208" s="156"/>
      <c r="N208" s="341" t="s">
        <v>1674</v>
      </c>
      <c r="O208" s="341" t="s">
        <v>1695</v>
      </c>
      <c r="P208" s="249">
        <v>0</v>
      </c>
      <c r="Q208" s="156"/>
      <c r="R208" s="246" t="s">
        <v>1674</v>
      </c>
      <c r="S208" s="156"/>
      <c r="T208" s="246" t="s">
        <v>1695</v>
      </c>
      <c r="U208" s="156"/>
      <c r="V208" s="249">
        <v>0</v>
      </c>
      <c r="W208" s="156"/>
      <c r="X208" s="156"/>
      <c r="Y208" s="341" t="s">
        <v>1674</v>
      </c>
      <c r="Z208" s="341" t="s">
        <v>1695</v>
      </c>
      <c r="AA208" s="249">
        <v>155960.06</v>
      </c>
      <c r="AB208" s="156"/>
      <c r="AC208" s="156"/>
      <c r="AD208" s="246" t="s">
        <v>1674</v>
      </c>
      <c r="AE208" s="156"/>
      <c r="AF208" s="341" t="s">
        <v>1695</v>
      </c>
      <c r="AG208" s="249">
        <v>26837377.050000001</v>
      </c>
      <c r="AH208" s="156"/>
      <c r="AI208" s="246" t="s">
        <v>1674</v>
      </c>
      <c r="AJ208" s="156"/>
      <c r="AK208" s="156"/>
    </row>
    <row r="209" spans="4:37" ht="9.9499999999999993" customHeight="1" x14ac:dyDescent="0.25">
      <c r="D209" s="188" t="s">
        <v>1674</v>
      </c>
      <c r="E209" s="187" t="s">
        <v>2055</v>
      </c>
      <c r="F209" s="156"/>
      <c r="G209" s="156"/>
      <c r="H209" s="188" t="s">
        <v>1674</v>
      </c>
      <c r="I209" s="246" t="s">
        <v>1695</v>
      </c>
      <c r="J209" s="156"/>
      <c r="K209" s="156"/>
      <c r="L209" s="249">
        <v>35513152.859999999</v>
      </c>
      <c r="M209" s="156"/>
      <c r="N209" s="341" t="s">
        <v>1674</v>
      </c>
      <c r="O209" s="341" t="s">
        <v>1695</v>
      </c>
      <c r="P209" s="249">
        <v>0</v>
      </c>
      <c r="Q209" s="156"/>
      <c r="R209" s="246" t="s">
        <v>1674</v>
      </c>
      <c r="S209" s="156"/>
      <c r="T209" s="246" t="s">
        <v>1695</v>
      </c>
      <c r="U209" s="156"/>
      <c r="V209" s="249">
        <v>0</v>
      </c>
      <c r="W209" s="156"/>
      <c r="X209" s="156"/>
      <c r="Y209" s="341" t="s">
        <v>1674</v>
      </c>
      <c r="Z209" s="341" t="s">
        <v>1695</v>
      </c>
      <c r="AA209" s="249">
        <v>63259.37</v>
      </c>
      <c r="AB209" s="156"/>
      <c r="AC209" s="156"/>
      <c r="AD209" s="246" t="s">
        <v>1674</v>
      </c>
      <c r="AE209" s="156"/>
      <c r="AF209" s="341" t="s">
        <v>1695</v>
      </c>
      <c r="AG209" s="249">
        <v>35576412.229999997</v>
      </c>
      <c r="AH209" s="156"/>
      <c r="AI209" s="246" t="s">
        <v>1674</v>
      </c>
      <c r="AJ209" s="156"/>
      <c r="AK209" s="156"/>
    </row>
    <row r="210" spans="4:37" ht="9.9499999999999993" customHeight="1" x14ac:dyDescent="0.25">
      <c r="D210" s="188" t="s">
        <v>1674</v>
      </c>
      <c r="E210" s="187" t="s">
        <v>2056</v>
      </c>
      <c r="F210" s="156"/>
      <c r="G210" s="156"/>
      <c r="H210" s="188" t="s">
        <v>1674</v>
      </c>
      <c r="I210" s="246" t="s">
        <v>1695</v>
      </c>
      <c r="J210" s="156"/>
      <c r="K210" s="156"/>
      <c r="L210" s="249">
        <v>27864215.170000002</v>
      </c>
      <c r="M210" s="156"/>
      <c r="N210" s="341" t="s">
        <v>1674</v>
      </c>
      <c r="O210" s="341" t="s">
        <v>1695</v>
      </c>
      <c r="P210" s="249">
        <v>0</v>
      </c>
      <c r="Q210" s="156"/>
      <c r="R210" s="246" t="s">
        <v>1674</v>
      </c>
      <c r="S210" s="156"/>
      <c r="T210" s="246" t="s">
        <v>1695</v>
      </c>
      <c r="U210" s="156"/>
      <c r="V210" s="249">
        <v>0</v>
      </c>
      <c r="W210" s="156"/>
      <c r="X210" s="156"/>
      <c r="Y210" s="341" t="s">
        <v>1674</v>
      </c>
      <c r="Z210" s="341" t="s">
        <v>1695</v>
      </c>
      <c r="AA210" s="249">
        <v>30466.959999999999</v>
      </c>
      <c r="AB210" s="156"/>
      <c r="AC210" s="156"/>
      <c r="AD210" s="246" t="s">
        <v>1674</v>
      </c>
      <c r="AE210" s="156"/>
      <c r="AF210" s="341" t="s">
        <v>1695</v>
      </c>
      <c r="AG210" s="249">
        <v>27894682.129999999</v>
      </c>
      <c r="AH210" s="156"/>
      <c r="AI210" s="246" t="s">
        <v>1674</v>
      </c>
      <c r="AJ210" s="156"/>
      <c r="AK210" s="156"/>
    </row>
    <row r="211" spans="4:37" ht="9.9499999999999993" customHeight="1" x14ac:dyDescent="0.25">
      <c r="D211" s="188" t="s">
        <v>1674</v>
      </c>
      <c r="E211" s="187" t="s">
        <v>2057</v>
      </c>
      <c r="F211" s="156"/>
      <c r="G211" s="156"/>
      <c r="H211" s="188" t="s">
        <v>1674</v>
      </c>
      <c r="I211" s="246" t="s">
        <v>1695</v>
      </c>
      <c r="J211" s="156"/>
      <c r="K211" s="156"/>
      <c r="L211" s="249">
        <v>24935885.550000001</v>
      </c>
      <c r="M211" s="156"/>
      <c r="N211" s="341" t="s">
        <v>1674</v>
      </c>
      <c r="O211" s="341" t="s">
        <v>1695</v>
      </c>
      <c r="P211" s="249">
        <v>0</v>
      </c>
      <c r="Q211" s="156"/>
      <c r="R211" s="246" t="s">
        <v>1674</v>
      </c>
      <c r="S211" s="156"/>
      <c r="T211" s="246" t="s">
        <v>1695</v>
      </c>
      <c r="U211" s="156"/>
      <c r="V211" s="249">
        <v>0</v>
      </c>
      <c r="W211" s="156"/>
      <c r="X211" s="156"/>
      <c r="Y211" s="341" t="s">
        <v>1674</v>
      </c>
      <c r="Z211" s="341" t="s">
        <v>1695</v>
      </c>
      <c r="AA211" s="249">
        <v>0</v>
      </c>
      <c r="AB211" s="156"/>
      <c r="AC211" s="156"/>
      <c r="AD211" s="246" t="s">
        <v>1674</v>
      </c>
      <c r="AE211" s="156"/>
      <c r="AF211" s="341" t="s">
        <v>1695</v>
      </c>
      <c r="AG211" s="249">
        <v>24935885.550000001</v>
      </c>
      <c r="AH211" s="156"/>
      <c r="AI211" s="246" t="s">
        <v>1674</v>
      </c>
      <c r="AJ211" s="156"/>
      <c r="AK211" s="156"/>
    </row>
    <row r="212" spans="4:37" ht="9.9499999999999993" customHeight="1" x14ac:dyDescent="0.25">
      <c r="D212" s="188" t="s">
        <v>1674</v>
      </c>
      <c r="E212" s="187" t="s">
        <v>2058</v>
      </c>
      <c r="F212" s="156"/>
      <c r="G212" s="156"/>
      <c r="H212" s="188" t="s">
        <v>1674</v>
      </c>
      <c r="I212" s="246" t="s">
        <v>1695</v>
      </c>
      <c r="J212" s="156"/>
      <c r="K212" s="156"/>
      <c r="L212" s="249">
        <v>18554616.899999999</v>
      </c>
      <c r="M212" s="156"/>
      <c r="N212" s="341" t="s">
        <v>1674</v>
      </c>
      <c r="O212" s="341" t="s">
        <v>1695</v>
      </c>
      <c r="P212" s="249">
        <v>137768.35</v>
      </c>
      <c r="Q212" s="156"/>
      <c r="R212" s="246" t="s">
        <v>1674</v>
      </c>
      <c r="S212" s="156"/>
      <c r="T212" s="246" t="s">
        <v>1695</v>
      </c>
      <c r="U212" s="156"/>
      <c r="V212" s="249">
        <v>0</v>
      </c>
      <c r="W212" s="156"/>
      <c r="X212" s="156"/>
      <c r="Y212" s="341" t="s">
        <v>1674</v>
      </c>
      <c r="Z212" s="341" t="s">
        <v>1695</v>
      </c>
      <c r="AA212" s="249">
        <v>0</v>
      </c>
      <c r="AB212" s="156"/>
      <c r="AC212" s="156"/>
      <c r="AD212" s="246" t="s">
        <v>1674</v>
      </c>
      <c r="AE212" s="156"/>
      <c r="AF212" s="341" t="s">
        <v>1695</v>
      </c>
      <c r="AG212" s="249">
        <v>18692385.25</v>
      </c>
      <c r="AH212" s="156"/>
      <c r="AI212" s="246" t="s">
        <v>1674</v>
      </c>
      <c r="AJ212" s="156"/>
      <c r="AK212" s="156"/>
    </row>
    <row r="213" spans="4:37" ht="9.9499999999999993" customHeight="1" x14ac:dyDescent="0.25">
      <c r="D213" s="188" t="s">
        <v>1674</v>
      </c>
      <c r="E213" s="187" t="s">
        <v>2059</v>
      </c>
      <c r="F213" s="156"/>
      <c r="G213" s="156"/>
      <c r="H213" s="188" t="s">
        <v>1674</v>
      </c>
      <c r="I213" s="246" t="s">
        <v>1695</v>
      </c>
      <c r="J213" s="156"/>
      <c r="K213" s="156"/>
      <c r="L213" s="249">
        <v>19803944.09</v>
      </c>
      <c r="M213" s="156"/>
      <c r="N213" s="341" t="s">
        <v>1674</v>
      </c>
      <c r="O213" s="341" t="s">
        <v>1695</v>
      </c>
      <c r="P213" s="249">
        <v>0</v>
      </c>
      <c r="Q213" s="156"/>
      <c r="R213" s="246" t="s">
        <v>1674</v>
      </c>
      <c r="S213" s="156"/>
      <c r="T213" s="246" t="s">
        <v>1695</v>
      </c>
      <c r="U213" s="156"/>
      <c r="V213" s="249">
        <v>0</v>
      </c>
      <c r="W213" s="156"/>
      <c r="X213" s="156"/>
      <c r="Y213" s="341" t="s">
        <v>1674</v>
      </c>
      <c r="Z213" s="341" t="s">
        <v>1695</v>
      </c>
      <c r="AA213" s="249">
        <v>0</v>
      </c>
      <c r="AB213" s="156"/>
      <c r="AC213" s="156"/>
      <c r="AD213" s="246" t="s">
        <v>1674</v>
      </c>
      <c r="AE213" s="156"/>
      <c r="AF213" s="341" t="s">
        <v>1695</v>
      </c>
      <c r="AG213" s="249">
        <v>19803944.09</v>
      </c>
      <c r="AH213" s="156"/>
      <c r="AI213" s="246" t="s">
        <v>1674</v>
      </c>
      <c r="AJ213" s="156"/>
      <c r="AK213" s="156"/>
    </row>
    <row r="214" spans="4:37" ht="9.9499999999999993" customHeight="1" x14ac:dyDescent="0.25">
      <c r="D214" s="188" t="s">
        <v>1674</v>
      </c>
      <c r="E214" s="187" t="s">
        <v>2060</v>
      </c>
      <c r="F214" s="156"/>
      <c r="G214" s="156"/>
      <c r="H214" s="188" t="s">
        <v>1674</v>
      </c>
      <c r="I214" s="246" t="s">
        <v>1695</v>
      </c>
      <c r="J214" s="156"/>
      <c r="K214" s="156"/>
      <c r="L214" s="249">
        <v>27697349.739999998</v>
      </c>
      <c r="M214" s="156"/>
      <c r="N214" s="341" t="s">
        <v>1674</v>
      </c>
      <c r="O214" s="341" t="s">
        <v>1695</v>
      </c>
      <c r="P214" s="249">
        <v>57494.58</v>
      </c>
      <c r="Q214" s="156"/>
      <c r="R214" s="246" t="s">
        <v>1674</v>
      </c>
      <c r="S214" s="156"/>
      <c r="T214" s="246" t="s">
        <v>1695</v>
      </c>
      <c r="U214" s="156"/>
      <c r="V214" s="249">
        <v>0</v>
      </c>
      <c r="W214" s="156"/>
      <c r="X214" s="156"/>
      <c r="Y214" s="341" t="s">
        <v>1674</v>
      </c>
      <c r="Z214" s="341" t="s">
        <v>1695</v>
      </c>
      <c r="AA214" s="249">
        <v>0</v>
      </c>
      <c r="AB214" s="156"/>
      <c r="AC214" s="156"/>
      <c r="AD214" s="246" t="s">
        <v>1674</v>
      </c>
      <c r="AE214" s="156"/>
      <c r="AF214" s="341" t="s">
        <v>1695</v>
      </c>
      <c r="AG214" s="249">
        <v>27754844.32</v>
      </c>
      <c r="AH214" s="156"/>
      <c r="AI214" s="246" t="s">
        <v>1674</v>
      </c>
      <c r="AJ214" s="156"/>
      <c r="AK214" s="156"/>
    </row>
    <row r="215" spans="4:37" ht="9.9499999999999993" customHeight="1" x14ac:dyDescent="0.25">
      <c r="D215" s="188" t="s">
        <v>1674</v>
      </c>
      <c r="E215" s="187" t="s">
        <v>2061</v>
      </c>
      <c r="F215" s="156"/>
      <c r="G215" s="156"/>
      <c r="H215" s="188" t="s">
        <v>1674</v>
      </c>
      <c r="I215" s="246" t="s">
        <v>1695</v>
      </c>
      <c r="J215" s="156"/>
      <c r="K215" s="156"/>
      <c r="L215" s="249">
        <v>14874300.26</v>
      </c>
      <c r="M215" s="156"/>
      <c r="N215" s="341" t="s">
        <v>1674</v>
      </c>
      <c r="O215" s="341" t="s">
        <v>1695</v>
      </c>
      <c r="P215" s="249">
        <v>0</v>
      </c>
      <c r="Q215" s="156"/>
      <c r="R215" s="246" t="s">
        <v>1674</v>
      </c>
      <c r="S215" s="156"/>
      <c r="T215" s="246" t="s">
        <v>1695</v>
      </c>
      <c r="U215" s="156"/>
      <c r="V215" s="249">
        <v>0</v>
      </c>
      <c r="W215" s="156"/>
      <c r="X215" s="156"/>
      <c r="Y215" s="341" t="s">
        <v>1674</v>
      </c>
      <c r="Z215" s="341" t="s">
        <v>1695</v>
      </c>
      <c r="AA215" s="249">
        <v>0</v>
      </c>
      <c r="AB215" s="156"/>
      <c r="AC215" s="156"/>
      <c r="AD215" s="246" t="s">
        <v>1674</v>
      </c>
      <c r="AE215" s="156"/>
      <c r="AF215" s="341" t="s">
        <v>1695</v>
      </c>
      <c r="AG215" s="249">
        <v>14874300.26</v>
      </c>
      <c r="AH215" s="156"/>
      <c r="AI215" s="246" t="s">
        <v>1674</v>
      </c>
      <c r="AJ215" s="156"/>
      <c r="AK215" s="156"/>
    </row>
    <row r="216" spans="4:37" ht="9.9499999999999993" customHeight="1" x14ac:dyDescent="0.25">
      <c r="D216" s="188" t="s">
        <v>1674</v>
      </c>
      <c r="E216" s="187" t="s">
        <v>2062</v>
      </c>
      <c r="F216" s="156"/>
      <c r="G216" s="156"/>
      <c r="H216" s="188" t="s">
        <v>1674</v>
      </c>
      <c r="I216" s="246" t="s">
        <v>1695</v>
      </c>
      <c r="J216" s="156"/>
      <c r="K216" s="156"/>
      <c r="L216" s="249">
        <v>903696.79</v>
      </c>
      <c r="M216" s="156"/>
      <c r="N216" s="341" t="s">
        <v>1674</v>
      </c>
      <c r="O216" s="341" t="s">
        <v>1695</v>
      </c>
      <c r="P216" s="249">
        <v>0</v>
      </c>
      <c r="Q216" s="156"/>
      <c r="R216" s="246" t="s">
        <v>1674</v>
      </c>
      <c r="S216" s="156"/>
      <c r="T216" s="246" t="s">
        <v>1695</v>
      </c>
      <c r="U216" s="156"/>
      <c r="V216" s="249">
        <v>0</v>
      </c>
      <c r="W216" s="156"/>
      <c r="X216" s="156"/>
      <c r="Y216" s="341" t="s">
        <v>1674</v>
      </c>
      <c r="Z216" s="341" t="s">
        <v>1695</v>
      </c>
      <c r="AA216" s="249">
        <v>39729.19</v>
      </c>
      <c r="AB216" s="156"/>
      <c r="AC216" s="156"/>
      <c r="AD216" s="246" t="s">
        <v>1674</v>
      </c>
      <c r="AE216" s="156"/>
      <c r="AF216" s="341" t="s">
        <v>1695</v>
      </c>
      <c r="AG216" s="249">
        <v>943425.98</v>
      </c>
      <c r="AH216" s="156"/>
      <c r="AI216" s="246" t="s">
        <v>1674</v>
      </c>
      <c r="AJ216" s="156"/>
      <c r="AK216" s="156"/>
    </row>
    <row r="217" spans="4:37" ht="15.75" thickBot="1" x14ac:dyDescent="0.3">
      <c r="D217" s="188" t="s">
        <v>1674</v>
      </c>
      <c r="E217" s="266" t="s">
        <v>1674</v>
      </c>
      <c r="F217" s="156"/>
      <c r="G217" s="156"/>
      <c r="H217" s="342" t="s">
        <v>1674</v>
      </c>
      <c r="I217" s="343" t="s">
        <v>1695</v>
      </c>
      <c r="J217" s="186"/>
      <c r="K217" s="186"/>
      <c r="L217" s="344">
        <v>306802191.14999998</v>
      </c>
      <c r="M217" s="186"/>
      <c r="N217" s="342" t="s">
        <v>1674</v>
      </c>
      <c r="O217" s="345" t="s">
        <v>1695</v>
      </c>
      <c r="P217" s="344">
        <v>278989.40000000002</v>
      </c>
      <c r="Q217" s="186"/>
      <c r="R217" s="266" t="s">
        <v>1674</v>
      </c>
      <c r="S217" s="156"/>
      <c r="T217" s="343" t="s">
        <v>1695</v>
      </c>
      <c r="U217" s="186"/>
      <c r="V217" s="344">
        <v>0</v>
      </c>
      <c r="W217" s="186"/>
      <c r="X217" s="186"/>
      <c r="Y217" s="342" t="s">
        <v>1674</v>
      </c>
      <c r="Z217" s="345" t="s">
        <v>1695</v>
      </c>
      <c r="AA217" s="344">
        <v>602962.05000000005</v>
      </c>
      <c r="AB217" s="186"/>
      <c r="AC217" s="186"/>
      <c r="AD217" s="266" t="s">
        <v>1674</v>
      </c>
      <c r="AE217" s="156"/>
      <c r="AF217" s="345" t="s">
        <v>1695</v>
      </c>
      <c r="AG217" s="344">
        <v>307684142.60000002</v>
      </c>
      <c r="AH217" s="186"/>
      <c r="AI217" s="266" t="s">
        <v>1674</v>
      </c>
      <c r="AJ217" s="156"/>
      <c r="AK217" s="156"/>
    </row>
    <row r="218" spans="4:37" ht="15.75" thickTop="1" x14ac:dyDescent="0.25">
      <c r="D218" s="346" t="s">
        <v>1674</v>
      </c>
      <c r="E218" s="347" t="s">
        <v>1674</v>
      </c>
      <c r="F218" s="156"/>
      <c r="G218" s="156"/>
      <c r="H218" s="346" t="s">
        <v>1674</v>
      </c>
      <c r="I218" s="347" t="s">
        <v>1674</v>
      </c>
      <c r="J218" s="156"/>
      <c r="K218" s="156"/>
      <c r="L218" s="347" t="s">
        <v>1674</v>
      </c>
      <c r="M218" s="156"/>
      <c r="N218" s="346" t="s">
        <v>1674</v>
      </c>
      <c r="O218" s="346" t="s">
        <v>1674</v>
      </c>
      <c r="P218" s="347" t="s">
        <v>1674</v>
      </c>
      <c r="Q218" s="156"/>
      <c r="R218" s="347" t="s">
        <v>1674</v>
      </c>
      <c r="S218" s="156"/>
      <c r="T218" s="347" t="s">
        <v>1674</v>
      </c>
      <c r="U218" s="156"/>
      <c r="V218" s="347" t="s">
        <v>1674</v>
      </c>
      <c r="W218" s="156"/>
      <c r="X218" s="156"/>
      <c r="Y218" s="346" t="s">
        <v>1674</v>
      </c>
      <c r="Z218" s="346" t="s">
        <v>1674</v>
      </c>
      <c r="AA218" s="347" t="s">
        <v>1674</v>
      </c>
      <c r="AB218" s="156"/>
      <c r="AC218" s="156"/>
      <c r="AD218" s="347" t="s">
        <v>1674</v>
      </c>
      <c r="AE218" s="156"/>
      <c r="AF218" s="346" t="s">
        <v>1674</v>
      </c>
      <c r="AG218" s="347" t="s">
        <v>1674</v>
      </c>
      <c r="AH218" s="156"/>
      <c r="AI218" s="347" t="s">
        <v>1674</v>
      </c>
      <c r="AJ218" s="156"/>
      <c r="AK218" s="156"/>
    </row>
    <row r="219" spans="4:37" hidden="1" x14ac:dyDescent="0.25">
      <c r="D219" s="329" t="s">
        <v>1674</v>
      </c>
      <c r="E219" s="330" t="s">
        <v>1674</v>
      </c>
      <c r="F219" s="156"/>
      <c r="G219" s="156"/>
      <c r="H219" s="329" t="s">
        <v>1674</v>
      </c>
      <c r="I219" s="330" t="s">
        <v>1674</v>
      </c>
      <c r="J219" s="156"/>
      <c r="K219" s="156"/>
      <c r="L219" s="330" t="s">
        <v>1674</v>
      </c>
      <c r="M219" s="156"/>
      <c r="N219" s="329" t="s">
        <v>1674</v>
      </c>
      <c r="O219" s="329" t="s">
        <v>1674</v>
      </c>
      <c r="P219" s="330" t="s">
        <v>1674</v>
      </c>
      <c r="Q219" s="156"/>
      <c r="R219" s="330" t="s">
        <v>1674</v>
      </c>
      <c r="S219" s="156"/>
      <c r="T219" s="330" t="s">
        <v>1674</v>
      </c>
      <c r="U219" s="156"/>
      <c r="V219" s="330" t="s">
        <v>1674</v>
      </c>
      <c r="W219" s="156"/>
      <c r="X219" s="156"/>
      <c r="Y219" s="329" t="s">
        <v>1674</v>
      </c>
      <c r="Z219" s="329" t="s">
        <v>1674</v>
      </c>
      <c r="AA219" s="330" t="s">
        <v>1674</v>
      </c>
      <c r="AB219" s="156"/>
      <c r="AC219" s="156"/>
      <c r="AD219" s="331" t="s">
        <v>1674</v>
      </c>
      <c r="AE219" s="156"/>
      <c r="AF219" s="332" t="s">
        <v>1674</v>
      </c>
      <c r="AG219" s="331" t="s">
        <v>1674</v>
      </c>
      <c r="AH219" s="156"/>
      <c r="AI219" s="331" t="s">
        <v>1674</v>
      </c>
      <c r="AJ219" s="156"/>
      <c r="AK219" s="156"/>
    </row>
    <row r="220" spans="4:37" ht="24.95" customHeight="1" x14ac:dyDescent="0.25">
      <c r="D220" s="218" t="s">
        <v>1946</v>
      </c>
      <c r="E220" s="333" t="s">
        <v>2044</v>
      </c>
      <c r="F220" s="279"/>
      <c r="G220" s="279"/>
      <c r="H220" s="334" t="s">
        <v>1674</v>
      </c>
      <c r="I220" s="335" t="s">
        <v>2045</v>
      </c>
      <c r="J220" s="279"/>
      <c r="K220" s="279"/>
      <c r="L220" s="279"/>
      <c r="M220" s="279"/>
      <c r="N220" s="336" t="s">
        <v>1674</v>
      </c>
      <c r="O220" s="335" t="s">
        <v>2046</v>
      </c>
      <c r="P220" s="279"/>
      <c r="Q220" s="279"/>
      <c r="R220" s="337" t="s">
        <v>1674</v>
      </c>
      <c r="S220" s="156"/>
      <c r="T220" s="335" t="s">
        <v>2047</v>
      </c>
      <c r="U220" s="279"/>
      <c r="V220" s="279"/>
      <c r="W220" s="279"/>
      <c r="X220" s="279"/>
      <c r="Y220" s="336" t="s">
        <v>1674</v>
      </c>
      <c r="Z220" s="335" t="s">
        <v>2048</v>
      </c>
      <c r="AA220" s="279"/>
      <c r="AB220" s="279"/>
      <c r="AC220" s="279"/>
      <c r="AD220" s="338" t="s">
        <v>1674</v>
      </c>
      <c r="AE220" s="156"/>
      <c r="AF220" s="339" t="s">
        <v>89</v>
      </c>
      <c r="AG220" s="279"/>
      <c r="AH220" s="279"/>
      <c r="AI220" s="338" t="s">
        <v>1674</v>
      </c>
      <c r="AJ220" s="156"/>
      <c r="AK220" s="156"/>
    </row>
    <row r="221" spans="4:37" x14ac:dyDescent="0.25">
      <c r="D221" s="340" t="s">
        <v>1626</v>
      </c>
      <c r="E221" s="246" t="s">
        <v>1674</v>
      </c>
      <c r="F221" s="156"/>
      <c r="G221" s="156"/>
      <c r="H221" s="341" t="s">
        <v>1674</v>
      </c>
      <c r="I221" s="246" t="s">
        <v>1674</v>
      </c>
      <c r="J221" s="156"/>
      <c r="K221" s="156"/>
      <c r="L221" s="246" t="s">
        <v>1674</v>
      </c>
      <c r="M221" s="156"/>
      <c r="N221" s="341" t="s">
        <v>1674</v>
      </c>
      <c r="O221" s="341" t="s">
        <v>1674</v>
      </c>
      <c r="P221" s="246" t="s">
        <v>1674</v>
      </c>
      <c r="Q221" s="156"/>
      <c r="R221" s="246" t="s">
        <v>1674</v>
      </c>
      <c r="S221" s="156"/>
      <c r="T221" s="246" t="s">
        <v>1674</v>
      </c>
      <c r="U221" s="156"/>
      <c r="V221" s="246" t="s">
        <v>1674</v>
      </c>
      <c r="W221" s="156"/>
      <c r="X221" s="156"/>
      <c r="Y221" s="341" t="s">
        <v>1674</v>
      </c>
      <c r="Z221" s="341" t="s">
        <v>1674</v>
      </c>
      <c r="AA221" s="246" t="s">
        <v>1674</v>
      </c>
      <c r="AB221" s="156"/>
      <c r="AC221" s="156"/>
      <c r="AD221" s="246" t="s">
        <v>1674</v>
      </c>
      <c r="AE221" s="156"/>
      <c r="AF221" s="341" t="s">
        <v>1674</v>
      </c>
      <c r="AG221" s="246" t="s">
        <v>1674</v>
      </c>
      <c r="AH221" s="156"/>
      <c r="AI221" s="246" t="s">
        <v>1674</v>
      </c>
      <c r="AJ221" s="156"/>
      <c r="AK221" s="156"/>
    </row>
    <row r="222" spans="4:37" ht="9.9499999999999993" customHeight="1" x14ac:dyDescent="0.25">
      <c r="D222" s="188" t="s">
        <v>1674</v>
      </c>
      <c r="E222" s="187" t="s">
        <v>2049</v>
      </c>
      <c r="F222" s="156"/>
      <c r="G222" s="156"/>
      <c r="H222" s="188" t="s">
        <v>1674</v>
      </c>
      <c r="I222" s="246" t="s">
        <v>1695</v>
      </c>
      <c r="J222" s="156"/>
      <c r="K222" s="156"/>
      <c r="L222" s="249">
        <v>1727236.02</v>
      </c>
      <c r="M222" s="156"/>
      <c r="N222" s="341" t="s">
        <v>1674</v>
      </c>
      <c r="O222" s="341" t="s">
        <v>1695</v>
      </c>
      <c r="P222" s="249">
        <v>0</v>
      </c>
      <c r="Q222" s="156"/>
      <c r="R222" s="246" t="s">
        <v>1674</v>
      </c>
      <c r="S222" s="156"/>
      <c r="T222" s="246" t="s">
        <v>1695</v>
      </c>
      <c r="U222" s="156"/>
      <c r="V222" s="249">
        <v>0</v>
      </c>
      <c r="W222" s="156"/>
      <c r="X222" s="156"/>
      <c r="Y222" s="341" t="s">
        <v>1674</v>
      </c>
      <c r="Z222" s="341" t="s">
        <v>1695</v>
      </c>
      <c r="AA222" s="249">
        <v>0</v>
      </c>
      <c r="AB222" s="156"/>
      <c r="AC222" s="156"/>
      <c r="AD222" s="246" t="s">
        <v>1674</v>
      </c>
      <c r="AE222" s="156"/>
      <c r="AF222" s="341" t="s">
        <v>1695</v>
      </c>
      <c r="AG222" s="249">
        <v>1727236.02</v>
      </c>
      <c r="AH222" s="156"/>
      <c r="AI222" s="246" t="s">
        <v>1674</v>
      </c>
      <c r="AJ222" s="156"/>
      <c r="AK222" s="156"/>
    </row>
    <row r="223" spans="4:37" ht="9.9499999999999993" customHeight="1" x14ac:dyDescent="0.25">
      <c r="D223" s="188" t="s">
        <v>1674</v>
      </c>
      <c r="E223" s="187" t="s">
        <v>2050</v>
      </c>
      <c r="F223" s="156"/>
      <c r="G223" s="156"/>
      <c r="H223" s="188" t="s">
        <v>1674</v>
      </c>
      <c r="I223" s="246" t="s">
        <v>1695</v>
      </c>
      <c r="J223" s="156"/>
      <c r="K223" s="156"/>
      <c r="L223" s="249">
        <v>738993.17</v>
      </c>
      <c r="M223" s="156"/>
      <c r="N223" s="341" t="s">
        <v>1674</v>
      </c>
      <c r="O223" s="341" t="s">
        <v>1695</v>
      </c>
      <c r="P223" s="249">
        <v>0</v>
      </c>
      <c r="Q223" s="156"/>
      <c r="R223" s="246" t="s">
        <v>1674</v>
      </c>
      <c r="S223" s="156"/>
      <c r="T223" s="246" t="s">
        <v>1695</v>
      </c>
      <c r="U223" s="156"/>
      <c r="V223" s="249">
        <v>0</v>
      </c>
      <c r="W223" s="156"/>
      <c r="X223" s="156"/>
      <c r="Y223" s="341" t="s">
        <v>1674</v>
      </c>
      <c r="Z223" s="341" t="s">
        <v>1695</v>
      </c>
      <c r="AA223" s="249">
        <v>0</v>
      </c>
      <c r="AB223" s="156"/>
      <c r="AC223" s="156"/>
      <c r="AD223" s="246" t="s">
        <v>1674</v>
      </c>
      <c r="AE223" s="156"/>
      <c r="AF223" s="341" t="s">
        <v>1695</v>
      </c>
      <c r="AG223" s="249">
        <v>738993.17</v>
      </c>
      <c r="AH223" s="156"/>
      <c r="AI223" s="246" t="s">
        <v>1674</v>
      </c>
      <c r="AJ223" s="156"/>
      <c r="AK223" s="156"/>
    </row>
    <row r="224" spans="4:37" ht="9.9499999999999993" customHeight="1" x14ac:dyDescent="0.25">
      <c r="D224" s="188" t="s">
        <v>1674</v>
      </c>
      <c r="E224" s="187" t="s">
        <v>2051</v>
      </c>
      <c r="F224" s="156"/>
      <c r="G224" s="156"/>
      <c r="H224" s="188" t="s">
        <v>1674</v>
      </c>
      <c r="I224" s="246" t="s">
        <v>1695</v>
      </c>
      <c r="J224" s="156"/>
      <c r="K224" s="156"/>
      <c r="L224" s="249">
        <v>1903195.74</v>
      </c>
      <c r="M224" s="156"/>
      <c r="N224" s="341" t="s">
        <v>1674</v>
      </c>
      <c r="O224" s="341" t="s">
        <v>1695</v>
      </c>
      <c r="P224" s="249">
        <v>0</v>
      </c>
      <c r="Q224" s="156"/>
      <c r="R224" s="246" t="s">
        <v>1674</v>
      </c>
      <c r="S224" s="156"/>
      <c r="T224" s="246" t="s">
        <v>1695</v>
      </c>
      <c r="U224" s="156"/>
      <c r="V224" s="249">
        <v>0</v>
      </c>
      <c r="W224" s="156"/>
      <c r="X224" s="156"/>
      <c r="Y224" s="341" t="s">
        <v>1674</v>
      </c>
      <c r="Z224" s="341" t="s">
        <v>1695</v>
      </c>
      <c r="AA224" s="249">
        <v>0</v>
      </c>
      <c r="AB224" s="156"/>
      <c r="AC224" s="156"/>
      <c r="AD224" s="246" t="s">
        <v>1674</v>
      </c>
      <c r="AE224" s="156"/>
      <c r="AF224" s="341" t="s">
        <v>1695</v>
      </c>
      <c r="AG224" s="249">
        <v>1903195.74</v>
      </c>
      <c r="AH224" s="156"/>
      <c r="AI224" s="246" t="s">
        <v>1674</v>
      </c>
      <c r="AJ224" s="156"/>
      <c r="AK224" s="156"/>
    </row>
    <row r="225" spans="2:37" ht="9.9499999999999993" customHeight="1" x14ac:dyDescent="0.25">
      <c r="D225" s="188" t="s">
        <v>1674</v>
      </c>
      <c r="E225" s="187" t="s">
        <v>2052</v>
      </c>
      <c r="F225" s="156"/>
      <c r="G225" s="156"/>
      <c r="H225" s="188" t="s">
        <v>1674</v>
      </c>
      <c r="I225" s="246" t="s">
        <v>1695</v>
      </c>
      <c r="J225" s="156"/>
      <c r="K225" s="156"/>
      <c r="L225" s="249">
        <v>1099481.72</v>
      </c>
      <c r="M225" s="156"/>
      <c r="N225" s="341" t="s">
        <v>1674</v>
      </c>
      <c r="O225" s="341" t="s">
        <v>1695</v>
      </c>
      <c r="P225" s="249">
        <v>0</v>
      </c>
      <c r="Q225" s="156"/>
      <c r="R225" s="246" t="s">
        <v>1674</v>
      </c>
      <c r="S225" s="156"/>
      <c r="T225" s="246" t="s">
        <v>1695</v>
      </c>
      <c r="U225" s="156"/>
      <c r="V225" s="249">
        <v>0</v>
      </c>
      <c r="W225" s="156"/>
      <c r="X225" s="156"/>
      <c r="Y225" s="341" t="s">
        <v>1674</v>
      </c>
      <c r="Z225" s="341" t="s">
        <v>1695</v>
      </c>
      <c r="AA225" s="249">
        <v>0</v>
      </c>
      <c r="AB225" s="156"/>
      <c r="AC225" s="156"/>
      <c r="AD225" s="246" t="s">
        <v>1674</v>
      </c>
      <c r="AE225" s="156"/>
      <c r="AF225" s="341" t="s">
        <v>1695</v>
      </c>
      <c r="AG225" s="249">
        <v>1099481.72</v>
      </c>
      <c r="AH225" s="156"/>
      <c r="AI225" s="246" t="s">
        <v>1674</v>
      </c>
      <c r="AJ225" s="156"/>
      <c r="AK225" s="156"/>
    </row>
    <row r="226" spans="2:37" ht="9.9499999999999993" customHeight="1" x14ac:dyDescent="0.25">
      <c r="D226" s="188" t="s">
        <v>1674</v>
      </c>
      <c r="E226" s="187" t="s">
        <v>2053</v>
      </c>
      <c r="F226" s="156"/>
      <c r="G226" s="156"/>
      <c r="H226" s="188" t="s">
        <v>1674</v>
      </c>
      <c r="I226" s="246" t="s">
        <v>1695</v>
      </c>
      <c r="J226" s="156"/>
      <c r="K226" s="156"/>
      <c r="L226" s="249">
        <v>1252873.96</v>
      </c>
      <c r="M226" s="156"/>
      <c r="N226" s="341" t="s">
        <v>1674</v>
      </c>
      <c r="O226" s="341" t="s">
        <v>1695</v>
      </c>
      <c r="P226" s="249">
        <v>0</v>
      </c>
      <c r="Q226" s="156"/>
      <c r="R226" s="246" t="s">
        <v>1674</v>
      </c>
      <c r="S226" s="156"/>
      <c r="T226" s="246" t="s">
        <v>1695</v>
      </c>
      <c r="U226" s="156"/>
      <c r="V226" s="249">
        <v>0</v>
      </c>
      <c r="W226" s="156"/>
      <c r="X226" s="156"/>
      <c r="Y226" s="341" t="s">
        <v>1674</v>
      </c>
      <c r="Z226" s="341" t="s">
        <v>1695</v>
      </c>
      <c r="AA226" s="249">
        <v>0</v>
      </c>
      <c r="AB226" s="156"/>
      <c r="AC226" s="156"/>
      <c r="AD226" s="246" t="s">
        <v>1674</v>
      </c>
      <c r="AE226" s="156"/>
      <c r="AF226" s="341" t="s">
        <v>1695</v>
      </c>
      <c r="AG226" s="249">
        <v>1252873.96</v>
      </c>
      <c r="AH226" s="156"/>
      <c r="AI226" s="246" t="s">
        <v>1674</v>
      </c>
      <c r="AJ226" s="156"/>
      <c r="AK226" s="156"/>
    </row>
    <row r="227" spans="2:37" ht="9.9499999999999993" customHeight="1" x14ac:dyDescent="0.25">
      <c r="D227" s="188" t="s">
        <v>1674</v>
      </c>
      <c r="E227" s="187" t="s">
        <v>2054</v>
      </c>
      <c r="F227" s="156"/>
      <c r="G227" s="156"/>
      <c r="H227" s="188" t="s">
        <v>1674</v>
      </c>
      <c r="I227" s="246" t="s">
        <v>1695</v>
      </c>
      <c r="J227" s="156"/>
      <c r="K227" s="156"/>
      <c r="L227" s="249">
        <v>2242404.2400000002</v>
      </c>
      <c r="M227" s="156"/>
      <c r="N227" s="341" t="s">
        <v>1674</v>
      </c>
      <c r="O227" s="341" t="s">
        <v>1695</v>
      </c>
      <c r="P227" s="249">
        <v>0</v>
      </c>
      <c r="Q227" s="156"/>
      <c r="R227" s="246" t="s">
        <v>1674</v>
      </c>
      <c r="S227" s="156"/>
      <c r="T227" s="246" t="s">
        <v>1695</v>
      </c>
      <c r="U227" s="156"/>
      <c r="V227" s="249">
        <v>0</v>
      </c>
      <c r="W227" s="156"/>
      <c r="X227" s="156"/>
      <c r="Y227" s="341" t="s">
        <v>1674</v>
      </c>
      <c r="Z227" s="341" t="s">
        <v>1695</v>
      </c>
      <c r="AA227" s="249">
        <v>0</v>
      </c>
      <c r="AB227" s="156"/>
      <c r="AC227" s="156"/>
      <c r="AD227" s="246" t="s">
        <v>1674</v>
      </c>
      <c r="AE227" s="156"/>
      <c r="AF227" s="341" t="s">
        <v>1695</v>
      </c>
      <c r="AG227" s="249">
        <v>2242404.2400000002</v>
      </c>
      <c r="AH227" s="156"/>
      <c r="AI227" s="246" t="s">
        <v>1674</v>
      </c>
      <c r="AJ227" s="156"/>
      <c r="AK227" s="156"/>
    </row>
    <row r="228" spans="2:37" ht="9.9499999999999993" customHeight="1" x14ac:dyDescent="0.25">
      <c r="D228" s="188" t="s">
        <v>1674</v>
      </c>
      <c r="E228" s="187" t="s">
        <v>2055</v>
      </c>
      <c r="F228" s="156"/>
      <c r="G228" s="156"/>
      <c r="H228" s="188" t="s">
        <v>1674</v>
      </c>
      <c r="I228" s="246" t="s">
        <v>1695</v>
      </c>
      <c r="J228" s="156"/>
      <c r="K228" s="156"/>
      <c r="L228" s="249">
        <v>3053391.5</v>
      </c>
      <c r="M228" s="156"/>
      <c r="N228" s="341" t="s">
        <v>1674</v>
      </c>
      <c r="O228" s="341" t="s">
        <v>1695</v>
      </c>
      <c r="P228" s="249">
        <v>0</v>
      </c>
      <c r="Q228" s="156"/>
      <c r="R228" s="246" t="s">
        <v>1674</v>
      </c>
      <c r="S228" s="156"/>
      <c r="T228" s="246" t="s">
        <v>1695</v>
      </c>
      <c r="U228" s="156"/>
      <c r="V228" s="249">
        <v>0</v>
      </c>
      <c r="W228" s="156"/>
      <c r="X228" s="156"/>
      <c r="Y228" s="341" t="s">
        <v>1674</v>
      </c>
      <c r="Z228" s="341" t="s">
        <v>1695</v>
      </c>
      <c r="AA228" s="249">
        <v>0</v>
      </c>
      <c r="AB228" s="156"/>
      <c r="AC228" s="156"/>
      <c r="AD228" s="246" t="s">
        <v>1674</v>
      </c>
      <c r="AE228" s="156"/>
      <c r="AF228" s="341" t="s">
        <v>1695</v>
      </c>
      <c r="AG228" s="249">
        <v>3053391.5</v>
      </c>
      <c r="AH228" s="156"/>
      <c r="AI228" s="246" t="s">
        <v>1674</v>
      </c>
      <c r="AJ228" s="156"/>
      <c r="AK228" s="156"/>
    </row>
    <row r="229" spans="2:37" ht="9.9499999999999993" customHeight="1" x14ac:dyDescent="0.25">
      <c r="D229" s="188" t="s">
        <v>1674</v>
      </c>
      <c r="E229" s="187" t="s">
        <v>2056</v>
      </c>
      <c r="F229" s="156"/>
      <c r="G229" s="156"/>
      <c r="H229" s="188" t="s">
        <v>1674</v>
      </c>
      <c r="I229" s="246" t="s">
        <v>1695</v>
      </c>
      <c r="J229" s="156"/>
      <c r="K229" s="156"/>
      <c r="L229" s="249">
        <v>3042610.34</v>
      </c>
      <c r="M229" s="156"/>
      <c r="N229" s="341" t="s">
        <v>1674</v>
      </c>
      <c r="O229" s="341" t="s">
        <v>1695</v>
      </c>
      <c r="P229" s="249">
        <v>0</v>
      </c>
      <c r="Q229" s="156"/>
      <c r="R229" s="246" t="s">
        <v>1674</v>
      </c>
      <c r="S229" s="156"/>
      <c r="T229" s="246" t="s">
        <v>1695</v>
      </c>
      <c r="U229" s="156"/>
      <c r="V229" s="249">
        <v>0</v>
      </c>
      <c r="W229" s="156"/>
      <c r="X229" s="156"/>
      <c r="Y229" s="341" t="s">
        <v>1674</v>
      </c>
      <c r="Z229" s="341" t="s">
        <v>1695</v>
      </c>
      <c r="AA229" s="249">
        <v>0</v>
      </c>
      <c r="AB229" s="156"/>
      <c r="AC229" s="156"/>
      <c r="AD229" s="246" t="s">
        <v>1674</v>
      </c>
      <c r="AE229" s="156"/>
      <c r="AF229" s="341" t="s">
        <v>1695</v>
      </c>
      <c r="AG229" s="249">
        <v>3042610.34</v>
      </c>
      <c r="AH229" s="156"/>
      <c r="AI229" s="246" t="s">
        <v>1674</v>
      </c>
      <c r="AJ229" s="156"/>
      <c r="AK229" s="156"/>
    </row>
    <row r="230" spans="2:37" ht="9.9499999999999993" customHeight="1" x14ac:dyDescent="0.25">
      <c r="D230" s="188" t="s">
        <v>1674</v>
      </c>
      <c r="E230" s="187" t="s">
        <v>2057</v>
      </c>
      <c r="F230" s="156"/>
      <c r="G230" s="156"/>
      <c r="H230" s="188" t="s">
        <v>1674</v>
      </c>
      <c r="I230" s="246" t="s">
        <v>1695</v>
      </c>
      <c r="J230" s="156"/>
      <c r="K230" s="156"/>
      <c r="L230" s="249">
        <v>1688269.25</v>
      </c>
      <c r="M230" s="156"/>
      <c r="N230" s="341" t="s">
        <v>1674</v>
      </c>
      <c r="O230" s="341" t="s">
        <v>1695</v>
      </c>
      <c r="P230" s="249">
        <v>0</v>
      </c>
      <c r="Q230" s="156"/>
      <c r="R230" s="246" t="s">
        <v>1674</v>
      </c>
      <c r="S230" s="156"/>
      <c r="T230" s="246" t="s">
        <v>1695</v>
      </c>
      <c r="U230" s="156"/>
      <c r="V230" s="249">
        <v>0</v>
      </c>
      <c r="W230" s="156"/>
      <c r="X230" s="156"/>
      <c r="Y230" s="341" t="s">
        <v>1674</v>
      </c>
      <c r="Z230" s="341" t="s">
        <v>1695</v>
      </c>
      <c r="AA230" s="249">
        <v>0</v>
      </c>
      <c r="AB230" s="156"/>
      <c r="AC230" s="156"/>
      <c r="AD230" s="246" t="s">
        <v>1674</v>
      </c>
      <c r="AE230" s="156"/>
      <c r="AF230" s="341" t="s">
        <v>1695</v>
      </c>
      <c r="AG230" s="249">
        <v>1688269.25</v>
      </c>
      <c r="AH230" s="156"/>
      <c r="AI230" s="246" t="s">
        <v>1674</v>
      </c>
      <c r="AJ230" s="156"/>
      <c r="AK230" s="156"/>
    </row>
    <row r="231" spans="2:37" ht="9.9499999999999993" customHeight="1" x14ac:dyDescent="0.25">
      <c r="D231" s="188" t="s">
        <v>1674</v>
      </c>
      <c r="E231" s="187" t="s">
        <v>2058</v>
      </c>
      <c r="F231" s="156"/>
      <c r="G231" s="156"/>
      <c r="H231" s="188" t="s">
        <v>1674</v>
      </c>
      <c r="I231" s="246" t="s">
        <v>1695</v>
      </c>
      <c r="J231" s="156"/>
      <c r="K231" s="156"/>
      <c r="L231" s="249">
        <v>3571896.06</v>
      </c>
      <c r="M231" s="156"/>
      <c r="N231" s="341" t="s">
        <v>1674</v>
      </c>
      <c r="O231" s="341" t="s">
        <v>1695</v>
      </c>
      <c r="P231" s="249">
        <v>0</v>
      </c>
      <c r="Q231" s="156"/>
      <c r="R231" s="246" t="s">
        <v>1674</v>
      </c>
      <c r="S231" s="156"/>
      <c r="T231" s="246" t="s">
        <v>1695</v>
      </c>
      <c r="U231" s="156"/>
      <c r="V231" s="249">
        <v>0</v>
      </c>
      <c r="W231" s="156"/>
      <c r="X231" s="156"/>
      <c r="Y231" s="341" t="s">
        <v>1674</v>
      </c>
      <c r="Z231" s="341" t="s">
        <v>1695</v>
      </c>
      <c r="AA231" s="249">
        <v>0</v>
      </c>
      <c r="AB231" s="156"/>
      <c r="AC231" s="156"/>
      <c r="AD231" s="246" t="s">
        <v>1674</v>
      </c>
      <c r="AE231" s="156"/>
      <c r="AF231" s="341" t="s">
        <v>1695</v>
      </c>
      <c r="AG231" s="249">
        <v>3571896.06</v>
      </c>
      <c r="AH231" s="156"/>
      <c r="AI231" s="246" t="s">
        <v>1674</v>
      </c>
      <c r="AJ231" s="156"/>
      <c r="AK231" s="156"/>
    </row>
    <row r="232" spans="2:37" ht="9.9499999999999993" customHeight="1" x14ac:dyDescent="0.25">
      <c r="D232" s="188" t="s">
        <v>1674</v>
      </c>
      <c r="E232" s="187" t="s">
        <v>2059</v>
      </c>
      <c r="F232" s="156"/>
      <c r="G232" s="156"/>
      <c r="H232" s="188" t="s">
        <v>1674</v>
      </c>
      <c r="I232" s="246" t="s">
        <v>1695</v>
      </c>
      <c r="J232" s="156"/>
      <c r="K232" s="156"/>
      <c r="L232" s="249">
        <v>1712518.27</v>
      </c>
      <c r="M232" s="156"/>
      <c r="N232" s="341" t="s">
        <v>1674</v>
      </c>
      <c r="O232" s="341" t="s">
        <v>1695</v>
      </c>
      <c r="P232" s="249">
        <v>0</v>
      </c>
      <c r="Q232" s="156"/>
      <c r="R232" s="246" t="s">
        <v>1674</v>
      </c>
      <c r="S232" s="156"/>
      <c r="T232" s="246" t="s">
        <v>1695</v>
      </c>
      <c r="U232" s="156"/>
      <c r="V232" s="249">
        <v>0</v>
      </c>
      <c r="W232" s="156"/>
      <c r="X232" s="156"/>
      <c r="Y232" s="341" t="s">
        <v>1674</v>
      </c>
      <c r="Z232" s="341" t="s">
        <v>1695</v>
      </c>
      <c r="AA232" s="249">
        <v>0</v>
      </c>
      <c r="AB232" s="156"/>
      <c r="AC232" s="156"/>
      <c r="AD232" s="246" t="s">
        <v>1674</v>
      </c>
      <c r="AE232" s="156"/>
      <c r="AF232" s="341" t="s">
        <v>1695</v>
      </c>
      <c r="AG232" s="249">
        <v>1712518.27</v>
      </c>
      <c r="AH232" s="156"/>
      <c r="AI232" s="246" t="s">
        <v>1674</v>
      </c>
      <c r="AJ232" s="156"/>
      <c r="AK232" s="156"/>
    </row>
    <row r="233" spans="2:37" ht="9.9499999999999993" customHeight="1" x14ac:dyDescent="0.25">
      <c r="D233" s="188" t="s">
        <v>1674</v>
      </c>
      <c r="E233" s="187" t="s">
        <v>2060</v>
      </c>
      <c r="F233" s="156"/>
      <c r="G233" s="156"/>
      <c r="H233" s="188" t="s">
        <v>1674</v>
      </c>
      <c r="I233" s="246" t="s">
        <v>1695</v>
      </c>
      <c r="J233" s="156"/>
      <c r="K233" s="156"/>
      <c r="L233" s="249">
        <v>4056797.3</v>
      </c>
      <c r="M233" s="156"/>
      <c r="N233" s="341" t="s">
        <v>1674</v>
      </c>
      <c r="O233" s="341" t="s">
        <v>1695</v>
      </c>
      <c r="P233" s="249">
        <v>0</v>
      </c>
      <c r="Q233" s="156"/>
      <c r="R233" s="246" t="s">
        <v>1674</v>
      </c>
      <c r="S233" s="156"/>
      <c r="T233" s="246" t="s">
        <v>1695</v>
      </c>
      <c r="U233" s="156"/>
      <c r="V233" s="249">
        <v>0</v>
      </c>
      <c r="W233" s="156"/>
      <c r="X233" s="156"/>
      <c r="Y233" s="341" t="s">
        <v>1674</v>
      </c>
      <c r="Z233" s="341" t="s">
        <v>1695</v>
      </c>
      <c r="AA233" s="249">
        <v>0</v>
      </c>
      <c r="AB233" s="156"/>
      <c r="AC233" s="156"/>
      <c r="AD233" s="246" t="s">
        <v>1674</v>
      </c>
      <c r="AE233" s="156"/>
      <c r="AF233" s="341" t="s">
        <v>1695</v>
      </c>
      <c r="AG233" s="249">
        <v>4056797.3</v>
      </c>
      <c r="AH233" s="156"/>
      <c r="AI233" s="246" t="s">
        <v>1674</v>
      </c>
      <c r="AJ233" s="156"/>
      <c r="AK233" s="156"/>
    </row>
    <row r="234" spans="2:37" ht="9.9499999999999993" customHeight="1" x14ac:dyDescent="0.25">
      <c r="D234" s="188" t="s">
        <v>1674</v>
      </c>
      <c r="E234" s="187" t="s">
        <v>2061</v>
      </c>
      <c r="F234" s="156"/>
      <c r="G234" s="156"/>
      <c r="H234" s="188" t="s">
        <v>1674</v>
      </c>
      <c r="I234" s="246" t="s">
        <v>1695</v>
      </c>
      <c r="J234" s="156"/>
      <c r="K234" s="156"/>
      <c r="L234" s="249">
        <v>1554795.01</v>
      </c>
      <c r="M234" s="156"/>
      <c r="N234" s="341" t="s">
        <v>1674</v>
      </c>
      <c r="O234" s="341" t="s">
        <v>1695</v>
      </c>
      <c r="P234" s="249">
        <v>0</v>
      </c>
      <c r="Q234" s="156"/>
      <c r="R234" s="246" t="s">
        <v>1674</v>
      </c>
      <c r="S234" s="156"/>
      <c r="T234" s="246" t="s">
        <v>1695</v>
      </c>
      <c r="U234" s="156"/>
      <c r="V234" s="249">
        <v>0</v>
      </c>
      <c r="W234" s="156"/>
      <c r="X234" s="156"/>
      <c r="Y234" s="341" t="s">
        <v>1674</v>
      </c>
      <c r="Z234" s="341" t="s">
        <v>1695</v>
      </c>
      <c r="AA234" s="249">
        <v>0</v>
      </c>
      <c r="AB234" s="156"/>
      <c r="AC234" s="156"/>
      <c r="AD234" s="246" t="s">
        <v>1674</v>
      </c>
      <c r="AE234" s="156"/>
      <c r="AF234" s="341" t="s">
        <v>1695</v>
      </c>
      <c r="AG234" s="249">
        <v>1554795.01</v>
      </c>
      <c r="AH234" s="156"/>
      <c r="AI234" s="246" t="s">
        <v>1674</v>
      </c>
      <c r="AJ234" s="156"/>
      <c r="AK234" s="156"/>
    </row>
    <row r="235" spans="2:37" ht="9.9499999999999993" customHeight="1" x14ac:dyDescent="0.25">
      <c r="D235" s="188" t="s">
        <v>1674</v>
      </c>
      <c r="E235" s="187" t="s">
        <v>2062</v>
      </c>
      <c r="F235" s="156"/>
      <c r="G235" s="156"/>
      <c r="H235" s="188" t="s">
        <v>1674</v>
      </c>
      <c r="I235" s="246" t="s">
        <v>1695</v>
      </c>
      <c r="J235" s="156"/>
      <c r="K235" s="156"/>
      <c r="L235" s="249">
        <v>1343948.47</v>
      </c>
      <c r="M235" s="156"/>
      <c r="N235" s="341" t="s">
        <v>1674</v>
      </c>
      <c r="O235" s="341" t="s">
        <v>1695</v>
      </c>
      <c r="P235" s="249">
        <v>0</v>
      </c>
      <c r="Q235" s="156"/>
      <c r="R235" s="246" t="s">
        <v>1674</v>
      </c>
      <c r="S235" s="156"/>
      <c r="T235" s="246" t="s">
        <v>1695</v>
      </c>
      <c r="U235" s="156"/>
      <c r="V235" s="249">
        <v>0</v>
      </c>
      <c r="W235" s="156"/>
      <c r="X235" s="156"/>
      <c r="Y235" s="341" t="s">
        <v>1674</v>
      </c>
      <c r="Z235" s="341" t="s">
        <v>1695</v>
      </c>
      <c r="AA235" s="249">
        <v>0</v>
      </c>
      <c r="AB235" s="156"/>
      <c r="AC235" s="156"/>
      <c r="AD235" s="246" t="s">
        <v>1674</v>
      </c>
      <c r="AE235" s="156"/>
      <c r="AF235" s="341" t="s">
        <v>1695</v>
      </c>
      <c r="AG235" s="249">
        <v>1343948.47</v>
      </c>
      <c r="AH235" s="156"/>
      <c r="AI235" s="246" t="s">
        <v>1674</v>
      </c>
      <c r="AJ235" s="156"/>
      <c r="AK235" s="156"/>
    </row>
    <row r="236" spans="2:37" ht="15.75" thickBot="1" x14ac:dyDescent="0.3">
      <c r="D236" s="188" t="s">
        <v>1674</v>
      </c>
      <c r="E236" s="266" t="s">
        <v>1674</v>
      </c>
      <c r="F236" s="156"/>
      <c r="G236" s="156"/>
      <c r="H236" s="342" t="s">
        <v>1674</v>
      </c>
      <c r="I236" s="343" t="s">
        <v>1695</v>
      </c>
      <c r="J236" s="186"/>
      <c r="K236" s="186"/>
      <c r="L236" s="344">
        <v>28988411.050000001</v>
      </c>
      <c r="M236" s="186"/>
      <c r="N236" s="342" t="s">
        <v>1674</v>
      </c>
      <c r="O236" s="345" t="s">
        <v>1695</v>
      </c>
      <c r="P236" s="344">
        <v>0</v>
      </c>
      <c r="Q236" s="186"/>
      <c r="R236" s="266" t="s">
        <v>1674</v>
      </c>
      <c r="S236" s="156"/>
      <c r="T236" s="343" t="s">
        <v>1695</v>
      </c>
      <c r="U236" s="186"/>
      <c r="V236" s="344">
        <v>0</v>
      </c>
      <c r="W236" s="186"/>
      <c r="X236" s="186"/>
      <c r="Y236" s="342" t="s">
        <v>1674</v>
      </c>
      <c r="Z236" s="345" t="s">
        <v>1695</v>
      </c>
      <c r="AA236" s="344">
        <v>0</v>
      </c>
      <c r="AB236" s="186"/>
      <c r="AC236" s="186"/>
      <c r="AD236" s="266" t="s">
        <v>1674</v>
      </c>
      <c r="AE236" s="156"/>
      <c r="AF236" s="345" t="s">
        <v>1695</v>
      </c>
      <c r="AG236" s="344">
        <v>28988411.050000001</v>
      </c>
      <c r="AH236" s="186"/>
      <c r="AI236" s="266" t="s">
        <v>1674</v>
      </c>
      <c r="AJ236" s="156"/>
      <c r="AK236" s="156"/>
    </row>
    <row r="237" spans="2:37" ht="15.75" thickTop="1" x14ac:dyDescent="0.25">
      <c r="D237" s="346" t="s">
        <v>1674</v>
      </c>
      <c r="E237" s="347" t="s">
        <v>1674</v>
      </c>
      <c r="F237" s="156"/>
      <c r="G237" s="156"/>
      <c r="H237" s="346" t="s">
        <v>1674</v>
      </c>
      <c r="I237" s="347" t="s">
        <v>1674</v>
      </c>
      <c r="J237" s="156"/>
      <c r="K237" s="156"/>
      <c r="L237" s="347" t="s">
        <v>1674</v>
      </c>
      <c r="M237" s="156"/>
      <c r="N237" s="346" t="s">
        <v>1674</v>
      </c>
      <c r="O237" s="346" t="s">
        <v>1674</v>
      </c>
      <c r="P237" s="347" t="s">
        <v>1674</v>
      </c>
      <c r="Q237" s="156"/>
      <c r="R237" s="347" t="s">
        <v>1674</v>
      </c>
      <c r="S237" s="156"/>
      <c r="T237" s="347" t="s">
        <v>1674</v>
      </c>
      <c r="U237" s="156"/>
      <c r="V237" s="347" t="s">
        <v>1674</v>
      </c>
      <c r="W237" s="156"/>
      <c r="X237" s="156"/>
      <c r="Y237" s="346" t="s">
        <v>1674</v>
      </c>
      <c r="Z237" s="346" t="s">
        <v>1674</v>
      </c>
      <c r="AA237" s="347" t="s">
        <v>1674</v>
      </c>
      <c r="AB237" s="156"/>
      <c r="AC237" s="156"/>
      <c r="AD237" s="347" t="s">
        <v>1674</v>
      </c>
      <c r="AE237" s="156"/>
      <c r="AF237" s="346" t="s">
        <v>1674</v>
      </c>
      <c r="AG237" s="347" t="s">
        <v>1674</v>
      </c>
      <c r="AH237" s="156"/>
      <c r="AI237" s="347" t="s">
        <v>1674</v>
      </c>
      <c r="AJ237" s="156"/>
      <c r="AK237" s="156"/>
    </row>
    <row r="238" spans="2:37" ht="10.9" customHeight="1" x14ac:dyDescent="0.25">
      <c r="D238" s="229" t="s">
        <v>2063</v>
      </c>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row>
    <row r="239" spans="2:37" ht="3.95" customHeight="1" x14ac:dyDescent="0.25"/>
    <row r="240" spans="2:37" ht="15.4" customHeight="1" x14ac:dyDescent="0.25">
      <c r="B240" s="169" t="s">
        <v>2064</v>
      </c>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56"/>
      <c r="AI240" s="156"/>
      <c r="AJ240" s="156"/>
      <c r="AK240" s="156"/>
    </row>
    <row r="241" spans="3:37" ht="2.65" customHeight="1" x14ac:dyDescent="0.25"/>
    <row r="242" spans="3:37" ht="16.5" x14ac:dyDescent="0.25">
      <c r="C242" s="348" t="s">
        <v>1993</v>
      </c>
      <c r="D242" s="279"/>
      <c r="E242" s="279"/>
      <c r="F242" s="349" t="s">
        <v>2065</v>
      </c>
      <c r="G242" s="350" t="s">
        <v>2066</v>
      </c>
      <c r="H242" s="279"/>
      <c r="I242" s="279"/>
      <c r="J242" s="279"/>
      <c r="K242" s="279"/>
      <c r="L242" s="279"/>
      <c r="M242" s="350" t="s">
        <v>2067</v>
      </c>
      <c r="N242" s="279"/>
      <c r="O242" s="279"/>
      <c r="P242" s="279"/>
      <c r="Q242" s="350" t="s">
        <v>2068</v>
      </c>
      <c r="R242" s="279"/>
      <c r="S242" s="350" t="s">
        <v>2069</v>
      </c>
      <c r="T242" s="279"/>
      <c r="U242" s="279"/>
      <c r="V242" s="279"/>
      <c r="W242" s="279"/>
      <c r="X242" s="350" t="s">
        <v>2070</v>
      </c>
      <c r="Y242" s="279"/>
      <c r="Z242" s="279"/>
      <c r="AA242" s="279"/>
      <c r="AB242" s="350" t="s">
        <v>2071</v>
      </c>
      <c r="AC242" s="279"/>
      <c r="AD242" s="279"/>
      <c r="AE242" s="350" t="s">
        <v>89</v>
      </c>
      <c r="AF242" s="279"/>
      <c r="AG242" s="279"/>
      <c r="AH242" s="351" t="s">
        <v>1674</v>
      </c>
      <c r="AI242" s="156"/>
      <c r="AJ242" s="156"/>
      <c r="AK242" s="156"/>
    </row>
    <row r="243" spans="3:37" ht="9.9499999999999993" customHeight="1" x14ac:dyDescent="0.25">
      <c r="C243" s="197" t="s">
        <v>2072</v>
      </c>
      <c r="D243" s="156"/>
      <c r="E243" s="156"/>
      <c r="F243" s="352">
        <v>12998274.27</v>
      </c>
      <c r="G243" s="353">
        <v>15187298.24</v>
      </c>
      <c r="H243" s="156"/>
      <c r="I243" s="156"/>
      <c r="J243" s="156"/>
      <c r="K243" s="156"/>
      <c r="L243" s="156"/>
      <c r="M243" s="353">
        <v>28577225.02</v>
      </c>
      <c r="N243" s="156"/>
      <c r="O243" s="156"/>
      <c r="P243" s="156"/>
      <c r="Q243" s="353">
        <v>80556089.540000007</v>
      </c>
      <c r="R243" s="156"/>
      <c r="S243" s="353">
        <v>168636034.16</v>
      </c>
      <c r="T243" s="156"/>
      <c r="U243" s="156"/>
      <c r="V243" s="156"/>
      <c r="W243" s="156"/>
      <c r="X243" s="353">
        <v>214789883.47</v>
      </c>
      <c r="Y243" s="156"/>
      <c r="Z243" s="156"/>
      <c r="AA243" s="156"/>
      <c r="AB243" s="353">
        <v>1519469849.6600001</v>
      </c>
      <c r="AC243" s="156"/>
      <c r="AD243" s="156"/>
      <c r="AE243" s="353">
        <v>2040214654.3599999</v>
      </c>
      <c r="AF243" s="156"/>
      <c r="AG243" s="156"/>
      <c r="AH243" s="354" t="s">
        <v>1674</v>
      </c>
      <c r="AI243" s="156"/>
      <c r="AJ243" s="156"/>
      <c r="AK243" s="156"/>
    </row>
    <row r="244" spans="3:37" ht="9.9499999999999993" customHeight="1" x14ac:dyDescent="0.25">
      <c r="C244" s="197" t="s">
        <v>2050</v>
      </c>
      <c r="D244" s="156"/>
      <c r="E244" s="156"/>
      <c r="F244" s="352">
        <v>9411960.0600000005</v>
      </c>
      <c r="G244" s="353">
        <v>17643483.780000001</v>
      </c>
      <c r="H244" s="156"/>
      <c r="I244" s="156"/>
      <c r="J244" s="156"/>
      <c r="K244" s="156"/>
      <c r="L244" s="156"/>
      <c r="M244" s="353">
        <v>38683806.789999999</v>
      </c>
      <c r="N244" s="156"/>
      <c r="O244" s="156"/>
      <c r="P244" s="156"/>
      <c r="Q244" s="353">
        <v>89088457.329999998</v>
      </c>
      <c r="R244" s="156"/>
      <c r="S244" s="353">
        <v>176348787.22</v>
      </c>
      <c r="T244" s="156"/>
      <c r="U244" s="156"/>
      <c r="V244" s="156"/>
      <c r="W244" s="156"/>
      <c r="X244" s="353">
        <v>216872410.61000001</v>
      </c>
      <c r="Y244" s="156"/>
      <c r="Z244" s="156"/>
      <c r="AA244" s="156"/>
      <c r="AB244" s="353">
        <v>1281634726.6500001</v>
      </c>
      <c r="AC244" s="156"/>
      <c r="AD244" s="156"/>
      <c r="AE244" s="353">
        <v>1829683632.4400001</v>
      </c>
      <c r="AF244" s="156"/>
      <c r="AG244" s="156"/>
      <c r="AH244" s="354" t="s">
        <v>1674</v>
      </c>
      <c r="AI244" s="156"/>
      <c r="AJ244" s="156"/>
      <c r="AK244" s="156"/>
    </row>
    <row r="245" spans="3:37" ht="9.9499999999999993" customHeight="1" x14ac:dyDescent="0.25">
      <c r="C245" s="197" t="s">
        <v>2051</v>
      </c>
      <c r="D245" s="156"/>
      <c r="E245" s="156"/>
      <c r="F245" s="352">
        <v>10156831.800000001</v>
      </c>
      <c r="G245" s="353">
        <v>25919027.02</v>
      </c>
      <c r="H245" s="156"/>
      <c r="I245" s="156"/>
      <c r="J245" s="156"/>
      <c r="K245" s="156"/>
      <c r="L245" s="156"/>
      <c r="M245" s="353">
        <v>42795380.039999999</v>
      </c>
      <c r="N245" s="156"/>
      <c r="O245" s="156"/>
      <c r="P245" s="156"/>
      <c r="Q245" s="353">
        <v>104255696.06999999</v>
      </c>
      <c r="R245" s="156"/>
      <c r="S245" s="353">
        <v>210888782.52000001</v>
      </c>
      <c r="T245" s="156"/>
      <c r="U245" s="156"/>
      <c r="V245" s="156"/>
      <c r="W245" s="156"/>
      <c r="X245" s="353">
        <v>265238937.43000001</v>
      </c>
      <c r="Y245" s="156"/>
      <c r="Z245" s="156"/>
      <c r="AA245" s="156"/>
      <c r="AB245" s="353">
        <v>1537339269.0699999</v>
      </c>
      <c r="AC245" s="156"/>
      <c r="AD245" s="156"/>
      <c r="AE245" s="353">
        <v>2196593923.9499998</v>
      </c>
      <c r="AF245" s="156"/>
      <c r="AG245" s="156"/>
      <c r="AH245" s="354" t="s">
        <v>1674</v>
      </c>
      <c r="AI245" s="156"/>
      <c r="AJ245" s="156"/>
      <c r="AK245" s="156"/>
    </row>
    <row r="246" spans="3:37" ht="9.9499999999999993" customHeight="1" x14ac:dyDescent="0.25">
      <c r="C246" s="197" t="s">
        <v>2052</v>
      </c>
      <c r="D246" s="156"/>
      <c r="E246" s="156"/>
      <c r="F246" s="352">
        <v>10931299.1</v>
      </c>
      <c r="G246" s="353">
        <v>22480471.550000001</v>
      </c>
      <c r="H246" s="156"/>
      <c r="I246" s="156"/>
      <c r="J246" s="156"/>
      <c r="K246" s="156"/>
      <c r="L246" s="156"/>
      <c r="M246" s="353">
        <v>45010894.140000001</v>
      </c>
      <c r="N246" s="156"/>
      <c r="O246" s="156"/>
      <c r="P246" s="156"/>
      <c r="Q246" s="353">
        <v>112518857.88</v>
      </c>
      <c r="R246" s="156"/>
      <c r="S246" s="353">
        <v>230043557.66999999</v>
      </c>
      <c r="T246" s="156"/>
      <c r="U246" s="156"/>
      <c r="V246" s="156"/>
      <c r="W246" s="156"/>
      <c r="X246" s="353">
        <v>320783382.13999999</v>
      </c>
      <c r="Y246" s="156"/>
      <c r="Z246" s="156"/>
      <c r="AA246" s="156"/>
      <c r="AB246" s="353">
        <v>1688519898.5899999</v>
      </c>
      <c r="AC246" s="156"/>
      <c r="AD246" s="156"/>
      <c r="AE246" s="353">
        <v>2430288361.0700002</v>
      </c>
      <c r="AF246" s="156"/>
      <c r="AG246" s="156"/>
      <c r="AH246" s="354" t="s">
        <v>1674</v>
      </c>
      <c r="AI246" s="156"/>
      <c r="AJ246" s="156"/>
      <c r="AK246" s="156"/>
    </row>
    <row r="247" spans="3:37" ht="9.9499999999999993" customHeight="1" x14ac:dyDescent="0.25">
      <c r="C247" s="197" t="s">
        <v>2053</v>
      </c>
      <c r="D247" s="156"/>
      <c r="E247" s="156"/>
      <c r="F247" s="352">
        <v>25643536.710000001</v>
      </c>
      <c r="G247" s="353">
        <v>31960209.710000001</v>
      </c>
      <c r="H247" s="156"/>
      <c r="I247" s="156"/>
      <c r="J247" s="156"/>
      <c r="K247" s="156"/>
      <c r="L247" s="156"/>
      <c r="M247" s="353">
        <v>59561629.390000001</v>
      </c>
      <c r="N247" s="156"/>
      <c r="O247" s="156"/>
      <c r="P247" s="156"/>
      <c r="Q247" s="353">
        <v>147141185.46000001</v>
      </c>
      <c r="R247" s="156"/>
      <c r="S247" s="353">
        <v>255064601.13</v>
      </c>
      <c r="T247" s="156"/>
      <c r="U247" s="156"/>
      <c r="V247" s="156"/>
      <c r="W247" s="156"/>
      <c r="X247" s="353">
        <v>362929233.75999999</v>
      </c>
      <c r="Y247" s="156"/>
      <c r="Z247" s="156"/>
      <c r="AA247" s="156"/>
      <c r="AB247" s="353">
        <v>1787088296.3800001</v>
      </c>
      <c r="AC247" s="156"/>
      <c r="AD247" s="156"/>
      <c r="AE247" s="353">
        <v>2669388692.54</v>
      </c>
      <c r="AF247" s="156"/>
      <c r="AG247" s="156"/>
      <c r="AH247" s="354" t="s">
        <v>1674</v>
      </c>
      <c r="AI247" s="156"/>
      <c r="AJ247" s="156"/>
      <c r="AK247" s="156"/>
    </row>
    <row r="248" spans="3:37" ht="9.9499999999999993" customHeight="1" x14ac:dyDescent="0.25">
      <c r="C248" s="197" t="s">
        <v>2054</v>
      </c>
      <c r="D248" s="156"/>
      <c r="E248" s="156"/>
      <c r="F248" s="352">
        <v>23866738.02</v>
      </c>
      <c r="G248" s="353">
        <v>37814296.969999999</v>
      </c>
      <c r="H248" s="156"/>
      <c r="I248" s="156"/>
      <c r="J248" s="156"/>
      <c r="K248" s="156"/>
      <c r="L248" s="156"/>
      <c r="M248" s="353">
        <v>65934396.350000001</v>
      </c>
      <c r="N248" s="156"/>
      <c r="O248" s="156"/>
      <c r="P248" s="156"/>
      <c r="Q248" s="353">
        <v>182323202.59999999</v>
      </c>
      <c r="R248" s="156"/>
      <c r="S248" s="353">
        <v>314702210.5</v>
      </c>
      <c r="T248" s="156"/>
      <c r="U248" s="156"/>
      <c r="V248" s="156"/>
      <c r="W248" s="156"/>
      <c r="X248" s="353">
        <v>456675431.37</v>
      </c>
      <c r="Y248" s="156"/>
      <c r="Z248" s="156"/>
      <c r="AA248" s="156"/>
      <c r="AB248" s="353">
        <v>2008257807.48</v>
      </c>
      <c r="AC248" s="156"/>
      <c r="AD248" s="156"/>
      <c r="AE248" s="353">
        <v>3089574083.29</v>
      </c>
      <c r="AF248" s="156"/>
      <c r="AG248" s="156"/>
      <c r="AH248" s="354" t="s">
        <v>1674</v>
      </c>
      <c r="AI248" s="156"/>
      <c r="AJ248" s="156"/>
      <c r="AK248" s="156"/>
    </row>
    <row r="249" spans="3:37" ht="9.9499999999999993" customHeight="1" x14ac:dyDescent="0.25">
      <c r="C249" s="197" t="s">
        <v>2055</v>
      </c>
      <c r="D249" s="156"/>
      <c r="E249" s="156"/>
      <c r="F249" s="352">
        <v>37704803.359999999</v>
      </c>
      <c r="G249" s="353">
        <v>46457008.549999997</v>
      </c>
      <c r="H249" s="156"/>
      <c r="I249" s="156"/>
      <c r="J249" s="156"/>
      <c r="K249" s="156"/>
      <c r="L249" s="156"/>
      <c r="M249" s="353">
        <v>71484208.590000004</v>
      </c>
      <c r="N249" s="156"/>
      <c r="O249" s="156"/>
      <c r="P249" s="156"/>
      <c r="Q249" s="353">
        <v>208815970.94</v>
      </c>
      <c r="R249" s="156"/>
      <c r="S249" s="353">
        <v>350595230.41000003</v>
      </c>
      <c r="T249" s="156"/>
      <c r="U249" s="156"/>
      <c r="V249" s="156"/>
      <c r="W249" s="156"/>
      <c r="X249" s="353">
        <v>511865188.38</v>
      </c>
      <c r="Y249" s="156"/>
      <c r="Z249" s="156"/>
      <c r="AA249" s="156"/>
      <c r="AB249" s="353">
        <v>2229677997.48</v>
      </c>
      <c r="AC249" s="156"/>
      <c r="AD249" s="156"/>
      <c r="AE249" s="353">
        <v>3456600407.71</v>
      </c>
      <c r="AF249" s="156"/>
      <c r="AG249" s="156"/>
      <c r="AH249" s="354" t="s">
        <v>1674</v>
      </c>
      <c r="AI249" s="156"/>
      <c r="AJ249" s="156"/>
      <c r="AK249" s="156"/>
    </row>
    <row r="250" spans="3:37" ht="9.9499999999999993" customHeight="1" x14ac:dyDescent="0.25">
      <c r="C250" s="197" t="s">
        <v>2056</v>
      </c>
      <c r="D250" s="156"/>
      <c r="E250" s="156"/>
      <c r="F250" s="352">
        <v>39050999.68</v>
      </c>
      <c r="G250" s="353">
        <v>43147686.869999997</v>
      </c>
      <c r="H250" s="156"/>
      <c r="I250" s="156"/>
      <c r="J250" s="156"/>
      <c r="K250" s="156"/>
      <c r="L250" s="156"/>
      <c r="M250" s="353">
        <v>87280023.569999993</v>
      </c>
      <c r="N250" s="156"/>
      <c r="O250" s="156"/>
      <c r="P250" s="156"/>
      <c r="Q250" s="353">
        <v>211993705.75</v>
      </c>
      <c r="R250" s="156"/>
      <c r="S250" s="353">
        <v>381258990.67000002</v>
      </c>
      <c r="T250" s="156"/>
      <c r="U250" s="156"/>
      <c r="V250" s="156"/>
      <c r="W250" s="156"/>
      <c r="X250" s="353">
        <v>536411374.31999999</v>
      </c>
      <c r="Y250" s="156"/>
      <c r="Z250" s="156"/>
      <c r="AA250" s="156"/>
      <c r="AB250" s="353">
        <v>2234795286.6399999</v>
      </c>
      <c r="AC250" s="156"/>
      <c r="AD250" s="156"/>
      <c r="AE250" s="353">
        <v>3533938067.5</v>
      </c>
      <c r="AF250" s="156"/>
      <c r="AG250" s="156"/>
      <c r="AH250" s="354" t="s">
        <v>1674</v>
      </c>
      <c r="AI250" s="156"/>
      <c r="AJ250" s="156"/>
      <c r="AK250" s="156"/>
    </row>
    <row r="251" spans="3:37" ht="9.9499999999999993" customHeight="1" x14ac:dyDescent="0.25">
      <c r="C251" s="197" t="s">
        <v>2057</v>
      </c>
      <c r="D251" s="156"/>
      <c r="E251" s="156"/>
      <c r="F251" s="352">
        <v>59502048.759999998</v>
      </c>
      <c r="G251" s="353">
        <v>62141854.909999996</v>
      </c>
      <c r="H251" s="156"/>
      <c r="I251" s="156"/>
      <c r="J251" s="156"/>
      <c r="K251" s="156"/>
      <c r="L251" s="156"/>
      <c r="M251" s="353">
        <v>105674374.81999999</v>
      </c>
      <c r="N251" s="156"/>
      <c r="O251" s="156"/>
      <c r="P251" s="156"/>
      <c r="Q251" s="353">
        <v>226128015.25</v>
      </c>
      <c r="R251" s="156"/>
      <c r="S251" s="353">
        <v>332663453.07999998</v>
      </c>
      <c r="T251" s="156"/>
      <c r="U251" s="156"/>
      <c r="V251" s="156"/>
      <c r="W251" s="156"/>
      <c r="X251" s="353">
        <v>486348263.44999999</v>
      </c>
      <c r="Y251" s="156"/>
      <c r="Z251" s="156"/>
      <c r="AA251" s="156"/>
      <c r="AB251" s="353">
        <v>2105905026.76</v>
      </c>
      <c r="AC251" s="156"/>
      <c r="AD251" s="156"/>
      <c r="AE251" s="353">
        <v>3378363037.0300002</v>
      </c>
      <c r="AF251" s="156"/>
      <c r="AG251" s="156"/>
      <c r="AH251" s="354" t="s">
        <v>1674</v>
      </c>
      <c r="AI251" s="156"/>
      <c r="AJ251" s="156"/>
      <c r="AK251" s="156"/>
    </row>
    <row r="252" spans="3:37" ht="9.9499999999999993" customHeight="1" x14ac:dyDescent="0.25">
      <c r="C252" s="197" t="s">
        <v>2058</v>
      </c>
      <c r="D252" s="156"/>
      <c r="E252" s="156"/>
      <c r="F252" s="352">
        <v>46343776.469999999</v>
      </c>
      <c r="G252" s="353">
        <v>48446199.259999998</v>
      </c>
      <c r="H252" s="156"/>
      <c r="I252" s="156"/>
      <c r="J252" s="156"/>
      <c r="K252" s="156"/>
      <c r="L252" s="156"/>
      <c r="M252" s="353">
        <v>76050544.219999999</v>
      </c>
      <c r="N252" s="156"/>
      <c r="O252" s="156"/>
      <c r="P252" s="156"/>
      <c r="Q252" s="353">
        <v>212083639.03</v>
      </c>
      <c r="R252" s="156"/>
      <c r="S252" s="353">
        <v>337428892.45999998</v>
      </c>
      <c r="T252" s="156"/>
      <c r="U252" s="156"/>
      <c r="V252" s="156"/>
      <c r="W252" s="156"/>
      <c r="X252" s="353">
        <v>474857607.73000002</v>
      </c>
      <c r="Y252" s="156"/>
      <c r="Z252" s="156"/>
      <c r="AA252" s="156"/>
      <c r="AB252" s="353">
        <v>1947507000.52</v>
      </c>
      <c r="AC252" s="156"/>
      <c r="AD252" s="156"/>
      <c r="AE252" s="353">
        <v>3142717659.6900001</v>
      </c>
      <c r="AF252" s="156"/>
      <c r="AG252" s="156"/>
      <c r="AH252" s="354" t="s">
        <v>1674</v>
      </c>
      <c r="AI252" s="156"/>
      <c r="AJ252" s="156"/>
      <c r="AK252" s="156"/>
    </row>
    <row r="253" spans="3:37" ht="9.9499999999999993" customHeight="1" x14ac:dyDescent="0.25">
      <c r="C253" s="197" t="s">
        <v>2059</v>
      </c>
      <c r="D253" s="156"/>
      <c r="E253" s="156"/>
      <c r="F253" s="352">
        <v>46471460.090000004</v>
      </c>
      <c r="G253" s="353">
        <v>51366848.990000002</v>
      </c>
      <c r="H253" s="156"/>
      <c r="I253" s="156"/>
      <c r="J253" s="156"/>
      <c r="K253" s="156"/>
      <c r="L253" s="156"/>
      <c r="M253" s="353">
        <v>75365077.299999997</v>
      </c>
      <c r="N253" s="156"/>
      <c r="O253" s="156"/>
      <c r="P253" s="156"/>
      <c r="Q253" s="353">
        <v>184324307.03</v>
      </c>
      <c r="R253" s="156"/>
      <c r="S253" s="353">
        <v>322512880.11000001</v>
      </c>
      <c r="T253" s="156"/>
      <c r="U253" s="156"/>
      <c r="V253" s="156"/>
      <c r="W253" s="156"/>
      <c r="X253" s="353">
        <v>433728916.88</v>
      </c>
      <c r="Y253" s="156"/>
      <c r="Z253" s="156"/>
      <c r="AA253" s="156"/>
      <c r="AB253" s="353">
        <v>1796059378.51</v>
      </c>
      <c r="AC253" s="156"/>
      <c r="AD253" s="156"/>
      <c r="AE253" s="353">
        <v>2909828868.9099998</v>
      </c>
      <c r="AF253" s="156"/>
      <c r="AG253" s="156"/>
      <c r="AH253" s="354" t="s">
        <v>1674</v>
      </c>
      <c r="AI253" s="156"/>
      <c r="AJ253" s="156"/>
      <c r="AK253" s="156"/>
    </row>
    <row r="254" spans="3:37" ht="9.9499999999999993" customHeight="1" x14ac:dyDescent="0.25">
      <c r="C254" s="197" t="s">
        <v>2060</v>
      </c>
      <c r="D254" s="156"/>
      <c r="E254" s="156"/>
      <c r="F254" s="352">
        <v>40096593.710000001</v>
      </c>
      <c r="G254" s="353">
        <v>51187161.130000003</v>
      </c>
      <c r="H254" s="156"/>
      <c r="I254" s="156"/>
      <c r="J254" s="156"/>
      <c r="K254" s="156"/>
      <c r="L254" s="156"/>
      <c r="M254" s="353">
        <v>84983383.75</v>
      </c>
      <c r="N254" s="156"/>
      <c r="O254" s="156"/>
      <c r="P254" s="156"/>
      <c r="Q254" s="353">
        <v>179419120.19999999</v>
      </c>
      <c r="R254" s="156"/>
      <c r="S254" s="353">
        <v>309094560.75999999</v>
      </c>
      <c r="T254" s="156"/>
      <c r="U254" s="156"/>
      <c r="V254" s="156"/>
      <c r="W254" s="156"/>
      <c r="X254" s="353">
        <v>426696447.5</v>
      </c>
      <c r="Y254" s="156"/>
      <c r="Z254" s="156"/>
      <c r="AA254" s="156"/>
      <c r="AB254" s="353">
        <v>1576668520.9000001</v>
      </c>
      <c r="AC254" s="156"/>
      <c r="AD254" s="156"/>
      <c r="AE254" s="353">
        <v>2668145787.9499998</v>
      </c>
      <c r="AF254" s="156"/>
      <c r="AG254" s="156"/>
      <c r="AH254" s="354" t="s">
        <v>1674</v>
      </c>
      <c r="AI254" s="156"/>
      <c r="AJ254" s="156"/>
      <c r="AK254" s="156"/>
    </row>
    <row r="255" spans="3:37" ht="9.9499999999999993" customHeight="1" x14ac:dyDescent="0.25">
      <c r="C255" s="197" t="s">
        <v>2061</v>
      </c>
      <c r="D255" s="156"/>
      <c r="E255" s="156"/>
      <c r="F255" s="352">
        <v>28429539.719999999</v>
      </c>
      <c r="G255" s="353">
        <v>53265285.280000001</v>
      </c>
      <c r="H255" s="156"/>
      <c r="I255" s="156"/>
      <c r="J255" s="156"/>
      <c r="K255" s="156"/>
      <c r="L255" s="156"/>
      <c r="M255" s="353">
        <v>89022715.730000004</v>
      </c>
      <c r="N255" s="156"/>
      <c r="O255" s="156"/>
      <c r="P255" s="156"/>
      <c r="Q255" s="353">
        <v>204358514.62</v>
      </c>
      <c r="R255" s="156"/>
      <c r="S255" s="353">
        <v>279149903.41000003</v>
      </c>
      <c r="T255" s="156"/>
      <c r="U255" s="156"/>
      <c r="V255" s="156"/>
      <c r="W255" s="156"/>
      <c r="X255" s="353">
        <v>376743390.31</v>
      </c>
      <c r="Y255" s="156"/>
      <c r="Z255" s="156"/>
      <c r="AA255" s="156"/>
      <c r="AB255" s="353">
        <v>1481447957.4400001</v>
      </c>
      <c r="AC255" s="156"/>
      <c r="AD255" s="156"/>
      <c r="AE255" s="353">
        <v>2512417306.5100002</v>
      </c>
      <c r="AF255" s="156"/>
      <c r="AG255" s="156"/>
      <c r="AH255" s="354" t="s">
        <v>1674</v>
      </c>
      <c r="AI255" s="156"/>
      <c r="AJ255" s="156"/>
      <c r="AK255" s="156"/>
    </row>
    <row r="256" spans="3:37" ht="9.9499999999999993" customHeight="1" x14ac:dyDescent="0.25">
      <c r="C256" s="197" t="s">
        <v>2062</v>
      </c>
      <c r="D256" s="156"/>
      <c r="E256" s="156"/>
      <c r="F256" s="352">
        <v>50333191.619999997</v>
      </c>
      <c r="G256" s="353">
        <v>66376492.729999997</v>
      </c>
      <c r="H256" s="156"/>
      <c r="I256" s="156"/>
      <c r="J256" s="156"/>
      <c r="K256" s="156"/>
      <c r="L256" s="156"/>
      <c r="M256" s="353">
        <v>93581956.640000001</v>
      </c>
      <c r="N256" s="156"/>
      <c r="O256" s="156"/>
      <c r="P256" s="156"/>
      <c r="Q256" s="353">
        <v>177135289</v>
      </c>
      <c r="R256" s="156"/>
      <c r="S256" s="353">
        <v>215561838.81999999</v>
      </c>
      <c r="T256" s="156"/>
      <c r="U256" s="156"/>
      <c r="V256" s="156"/>
      <c r="W256" s="156"/>
      <c r="X256" s="353">
        <v>300146668.31999999</v>
      </c>
      <c r="Y256" s="156"/>
      <c r="Z256" s="156"/>
      <c r="AA256" s="156"/>
      <c r="AB256" s="353">
        <v>1212977081.25</v>
      </c>
      <c r="AC256" s="156"/>
      <c r="AD256" s="156"/>
      <c r="AE256" s="353">
        <v>2116112518.3800001</v>
      </c>
      <c r="AF256" s="156"/>
      <c r="AG256" s="156"/>
      <c r="AH256" s="354" t="s">
        <v>1674</v>
      </c>
      <c r="AI256" s="156"/>
      <c r="AJ256" s="156"/>
      <c r="AK256" s="156"/>
    </row>
    <row r="257" spans="2:37" s="355" customFormat="1" ht="15.75" thickBot="1" x14ac:dyDescent="0.3">
      <c r="C257" s="193" t="s">
        <v>89</v>
      </c>
      <c r="D257" s="356"/>
      <c r="E257" s="356"/>
      <c r="F257" s="357">
        <v>440941053.37</v>
      </c>
      <c r="G257" s="358">
        <v>573393324.99000001</v>
      </c>
      <c r="H257" s="359"/>
      <c r="I257" s="359"/>
      <c r="J257" s="359"/>
      <c r="K257" s="359"/>
      <c r="L257" s="359"/>
      <c r="M257" s="358">
        <v>964005616.35000002</v>
      </c>
      <c r="N257" s="359"/>
      <c r="O257" s="359"/>
      <c r="P257" s="359"/>
      <c r="Q257" s="358">
        <v>2320142050.6999998</v>
      </c>
      <c r="R257" s="359"/>
      <c r="S257" s="358">
        <v>3883949722.9200001</v>
      </c>
      <c r="T257" s="359"/>
      <c r="U257" s="359"/>
      <c r="V257" s="359"/>
      <c r="W257" s="359"/>
      <c r="X257" s="358">
        <v>5384087135.6700001</v>
      </c>
      <c r="Y257" s="359"/>
      <c r="Z257" s="359"/>
      <c r="AA257" s="359"/>
      <c r="AB257" s="358">
        <v>24407348097.330002</v>
      </c>
      <c r="AC257" s="359"/>
      <c r="AD257" s="359"/>
      <c r="AE257" s="358">
        <v>37973867001.330002</v>
      </c>
      <c r="AF257" s="359"/>
      <c r="AG257" s="359"/>
      <c r="AH257" s="360" t="s">
        <v>1674</v>
      </c>
      <c r="AI257" s="356"/>
      <c r="AJ257" s="356"/>
      <c r="AK257" s="356"/>
    </row>
    <row r="258" spans="2:37" ht="15.75" thickTop="1" x14ac:dyDescent="0.25">
      <c r="C258" s="261" t="s">
        <v>1674</v>
      </c>
      <c r="D258" s="156"/>
      <c r="E258" s="156"/>
      <c r="F258" s="361" t="s">
        <v>1674</v>
      </c>
      <c r="G258" s="362" t="s">
        <v>1674</v>
      </c>
      <c r="H258" s="363"/>
      <c r="I258" s="363"/>
      <c r="J258" s="363"/>
      <c r="K258" s="363"/>
      <c r="L258" s="363"/>
      <c r="M258" s="362" t="s">
        <v>1674</v>
      </c>
      <c r="N258" s="363"/>
      <c r="O258" s="363"/>
      <c r="P258" s="363"/>
      <c r="Q258" s="362" t="s">
        <v>1674</v>
      </c>
      <c r="R258" s="363"/>
      <c r="S258" s="362" t="s">
        <v>1674</v>
      </c>
      <c r="T258" s="363"/>
      <c r="U258" s="363"/>
      <c r="V258" s="363"/>
      <c r="W258" s="363"/>
      <c r="X258" s="362" t="s">
        <v>1674</v>
      </c>
      <c r="Y258" s="363"/>
      <c r="Z258" s="363"/>
      <c r="AA258" s="363"/>
      <c r="AB258" s="362" t="s">
        <v>1674</v>
      </c>
      <c r="AC258" s="363"/>
      <c r="AD258" s="363"/>
      <c r="AE258" s="362" t="s">
        <v>1674</v>
      </c>
      <c r="AF258" s="363"/>
      <c r="AG258" s="363"/>
      <c r="AH258" s="364" t="s">
        <v>1674</v>
      </c>
      <c r="AI258" s="156"/>
      <c r="AJ258" s="156"/>
      <c r="AK258" s="156"/>
    </row>
    <row r="259" spans="2:37" ht="0" hidden="1" customHeight="1" x14ac:dyDescent="0.25"/>
    <row r="260" spans="2:37" ht="8.65" hidden="1" customHeight="1" x14ac:dyDescent="0.25"/>
    <row r="261" spans="2:37" ht="12" customHeight="1" x14ac:dyDescent="0.25">
      <c r="B261" s="365" t="s">
        <v>2073</v>
      </c>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E261" s="156"/>
      <c r="AF261" s="156"/>
      <c r="AG261" s="156"/>
      <c r="AH261" s="156"/>
      <c r="AI261" s="156"/>
      <c r="AJ261" s="156"/>
      <c r="AK261" s="156"/>
    </row>
    <row r="262" spans="2:37" ht="0" hidden="1" customHeight="1" x14ac:dyDescent="0.25"/>
  </sheetData>
  <mergeCells count="2651">
    <mergeCell ref="B261:AK261"/>
    <mergeCell ref="AH257:AK257"/>
    <mergeCell ref="C258:E258"/>
    <mergeCell ref="G258:L258"/>
    <mergeCell ref="M258:P258"/>
    <mergeCell ref="Q258:R258"/>
    <mergeCell ref="S258:W258"/>
    <mergeCell ref="X258:AA258"/>
    <mergeCell ref="AB258:AD258"/>
    <mergeCell ref="AE258:AG258"/>
    <mergeCell ref="AH258:AK258"/>
    <mergeCell ref="AE256:AG256"/>
    <mergeCell ref="AH256:AK256"/>
    <mergeCell ref="C257:E257"/>
    <mergeCell ref="G257:L257"/>
    <mergeCell ref="M257:P257"/>
    <mergeCell ref="Q257:R257"/>
    <mergeCell ref="S257:W257"/>
    <mergeCell ref="X257:AA257"/>
    <mergeCell ref="AB257:AD257"/>
    <mergeCell ref="AE257:AG257"/>
    <mergeCell ref="AB255:AD255"/>
    <mergeCell ref="AE255:AG255"/>
    <mergeCell ref="AH255:AK255"/>
    <mergeCell ref="C256:E256"/>
    <mergeCell ref="G256:L256"/>
    <mergeCell ref="M256:P256"/>
    <mergeCell ref="Q256:R256"/>
    <mergeCell ref="S256:W256"/>
    <mergeCell ref="X256:AA256"/>
    <mergeCell ref="AB256:AD256"/>
    <mergeCell ref="C255:E255"/>
    <mergeCell ref="G255:L255"/>
    <mergeCell ref="M255:P255"/>
    <mergeCell ref="Q255:R255"/>
    <mergeCell ref="S255:W255"/>
    <mergeCell ref="X255:AA255"/>
    <mergeCell ref="AH253:AK253"/>
    <mergeCell ref="C254:E254"/>
    <mergeCell ref="G254:L254"/>
    <mergeCell ref="M254:P254"/>
    <mergeCell ref="Q254:R254"/>
    <mergeCell ref="S254:W254"/>
    <mergeCell ref="X254:AA254"/>
    <mergeCell ref="AB254:AD254"/>
    <mergeCell ref="AE254:AG254"/>
    <mergeCell ref="AH254:AK254"/>
    <mergeCell ref="AE252:AG252"/>
    <mergeCell ref="AH252:AK252"/>
    <mergeCell ref="C253:E253"/>
    <mergeCell ref="G253:L253"/>
    <mergeCell ref="M253:P253"/>
    <mergeCell ref="Q253:R253"/>
    <mergeCell ref="S253:W253"/>
    <mergeCell ref="X253:AA253"/>
    <mergeCell ref="AB253:AD253"/>
    <mergeCell ref="AE253:AG253"/>
    <mergeCell ref="AB251:AD251"/>
    <mergeCell ref="AE251:AG251"/>
    <mergeCell ref="AH251:AK251"/>
    <mergeCell ref="C252:E252"/>
    <mergeCell ref="G252:L252"/>
    <mergeCell ref="M252:P252"/>
    <mergeCell ref="Q252:R252"/>
    <mergeCell ref="S252:W252"/>
    <mergeCell ref="X252:AA252"/>
    <mergeCell ref="AB252:AD252"/>
    <mergeCell ref="C251:E251"/>
    <mergeCell ref="G251:L251"/>
    <mergeCell ref="M251:P251"/>
    <mergeCell ref="Q251:R251"/>
    <mergeCell ref="S251:W251"/>
    <mergeCell ref="X251:AA251"/>
    <mergeCell ref="AH249:AK249"/>
    <mergeCell ref="C250:E250"/>
    <mergeCell ref="G250:L250"/>
    <mergeCell ref="M250:P250"/>
    <mergeCell ref="Q250:R250"/>
    <mergeCell ref="S250:W250"/>
    <mergeCell ref="X250:AA250"/>
    <mergeCell ref="AB250:AD250"/>
    <mergeCell ref="AE250:AG250"/>
    <mergeCell ref="AH250:AK250"/>
    <mergeCell ref="AE248:AG248"/>
    <mergeCell ref="AH248:AK248"/>
    <mergeCell ref="C249:E249"/>
    <mergeCell ref="G249:L249"/>
    <mergeCell ref="M249:P249"/>
    <mergeCell ref="Q249:R249"/>
    <mergeCell ref="S249:W249"/>
    <mergeCell ref="X249:AA249"/>
    <mergeCell ref="AB249:AD249"/>
    <mergeCell ref="AE249:AG249"/>
    <mergeCell ref="AB247:AD247"/>
    <mergeCell ref="AE247:AG247"/>
    <mergeCell ref="AH247:AK247"/>
    <mergeCell ref="C248:E248"/>
    <mergeCell ref="G248:L248"/>
    <mergeCell ref="M248:P248"/>
    <mergeCell ref="Q248:R248"/>
    <mergeCell ref="S248:W248"/>
    <mergeCell ref="X248:AA248"/>
    <mergeCell ref="AB248:AD248"/>
    <mergeCell ref="C247:E247"/>
    <mergeCell ref="G247:L247"/>
    <mergeCell ref="M247:P247"/>
    <mergeCell ref="Q247:R247"/>
    <mergeCell ref="S247:W247"/>
    <mergeCell ref="X247:AA247"/>
    <mergeCell ref="AH245:AK245"/>
    <mergeCell ref="C246:E246"/>
    <mergeCell ref="G246:L246"/>
    <mergeCell ref="M246:P246"/>
    <mergeCell ref="Q246:R246"/>
    <mergeCell ref="S246:W246"/>
    <mergeCell ref="X246:AA246"/>
    <mergeCell ref="AB246:AD246"/>
    <mergeCell ref="AE246:AG246"/>
    <mergeCell ref="AH246:AK246"/>
    <mergeCell ref="AE244:AG244"/>
    <mergeCell ref="AH244:AK244"/>
    <mergeCell ref="C245:E245"/>
    <mergeCell ref="G245:L245"/>
    <mergeCell ref="M245:P245"/>
    <mergeCell ref="Q245:R245"/>
    <mergeCell ref="S245:W245"/>
    <mergeCell ref="X245:AA245"/>
    <mergeCell ref="AB245:AD245"/>
    <mergeCell ref="AE245:AG245"/>
    <mergeCell ref="AB243:AD243"/>
    <mergeCell ref="AE243:AG243"/>
    <mergeCell ref="AH243:AK243"/>
    <mergeCell ref="C244:E244"/>
    <mergeCell ref="G244:L244"/>
    <mergeCell ref="M244:P244"/>
    <mergeCell ref="Q244:R244"/>
    <mergeCell ref="S244:W244"/>
    <mergeCell ref="X244:AA244"/>
    <mergeCell ref="AB244:AD244"/>
    <mergeCell ref="C243:E243"/>
    <mergeCell ref="G243:L243"/>
    <mergeCell ref="M243:P243"/>
    <mergeCell ref="Q243:R243"/>
    <mergeCell ref="S243:W243"/>
    <mergeCell ref="X243:AA243"/>
    <mergeCell ref="B240:AK240"/>
    <mergeCell ref="C242:E242"/>
    <mergeCell ref="G242:L242"/>
    <mergeCell ref="M242:P242"/>
    <mergeCell ref="Q242:R242"/>
    <mergeCell ref="S242:W242"/>
    <mergeCell ref="X242:AA242"/>
    <mergeCell ref="AB242:AD242"/>
    <mergeCell ref="AE242:AG242"/>
    <mergeCell ref="AH242:AK242"/>
    <mergeCell ref="V237:X237"/>
    <mergeCell ref="AA237:AC237"/>
    <mergeCell ref="AD237:AE237"/>
    <mergeCell ref="AG237:AH237"/>
    <mergeCell ref="AI237:AK237"/>
    <mergeCell ref="D238:AH238"/>
    <mergeCell ref="E237:G237"/>
    <mergeCell ref="I237:K237"/>
    <mergeCell ref="L237:M237"/>
    <mergeCell ref="P237:Q237"/>
    <mergeCell ref="R237:S237"/>
    <mergeCell ref="T237:U237"/>
    <mergeCell ref="T236:U236"/>
    <mergeCell ref="V236:X236"/>
    <mergeCell ref="AA236:AC236"/>
    <mergeCell ref="AD236:AE236"/>
    <mergeCell ref="AG236:AH236"/>
    <mergeCell ref="AI236:AK236"/>
    <mergeCell ref="V235:X235"/>
    <mergeCell ref="AA235:AC235"/>
    <mergeCell ref="AD235:AE235"/>
    <mergeCell ref="AG235:AH235"/>
    <mergeCell ref="AI235:AK235"/>
    <mergeCell ref="E236:G236"/>
    <mergeCell ref="I236:K236"/>
    <mergeCell ref="L236:M236"/>
    <mergeCell ref="P236:Q236"/>
    <mergeCell ref="R236:S236"/>
    <mergeCell ref="E235:G235"/>
    <mergeCell ref="I235:K235"/>
    <mergeCell ref="L235:M235"/>
    <mergeCell ref="P235:Q235"/>
    <mergeCell ref="R235:S235"/>
    <mergeCell ref="T235:U235"/>
    <mergeCell ref="T234:U234"/>
    <mergeCell ref="V234:X234"/>
    <mergeCell ref="AA234:AC234"/>
    <mergeCell ref="AD234:AE234"/>
    <mergeCell ref="AG234:AH234"/>
    <mergeCell ref="AI234:AK234"/>
    <mergeCell ref="V233:X233"/>
    <mergeCell ref="AA233:AC233"/>
    <mergeCell ref="AD233:AE233"/>
    <mergeCell ref="AG233:AH233"/>
    <mergeCell ref="AI233:AK233"/>
    <mergeCell ref="E234:G234"/>
    <mergeCell ref="I234:K234"/>
    <mergeCell ref="L234:M234"/>
    <mergeCell ref="P234:Q234"/>
    <mergeCell ref="R234:S234"/>
    <mergeCell ref="E233:G233"/>
    <mergeCell ref="I233:K233"/>
    <mergeCell ref="L233:M233"/>
    <mergeCell ref="P233:Q233"/>
    <mergeCell ref="R233:S233"/>
    <mergeCell ref="T233:U233"/>
    <mergeCell ref="T232:U232"/>
    <mergeCell ref="V232:X232"/>
    <mergeCell ref="AA232:AC232"/>
    <mergeCell ref="AD232:AE232"/>
    <mergeCell ref="AG232:AH232"/>
    <mergeCell ref="AI232:AK232"/>
    <mergeCell ref="V231:X231"/>
    <mergeCell ref="AA231:AC231"/>
    <mergeCell ref="AD231:AE231"/>
    <mergeCell ref="AG231:AH231"/>
    <mergeCell ref="AI231:AK231"/>
    <mergeCell ref="E232:G232"/>
    <mergeCell ref="I232:K232"/>
    <mergeCell ref="L232:M232"/>
    <mergeCell ref="P232:Q232"/>
    <mergeCell ref="R232:S232"/>
    <mergeCell ref="E231:G231"/>
    <mergeCell ref="I231:K231"/>
    <mergeCell ref="L231:M231"/>
    <mergeCell ref="P231:Q231"/>
    <mergeCell ref="R231:S231"/>
    <mergeCell ref="T231:U231"/>
    <mergeCell ref="T230:U230"/>
    <mergeCell ref="V230:X230"/>
    <mergeCell ref="AA230:AC230"/>
    <mergeCell ref="AD230:AE230"/>
    <mergeCell ref="AG230:AH230"/>
    <mergeCell ref="AI230:AK230"/>
    <mergeCell ref="V229:X229"/>
    <mergeCell ref="AA229:AC229"/>
    <mergeCell ref="AD229:AE229"/>
    <mergeCell ref="AG229:AH229"/>
    <mergeCell ref="AI229:AK229"/>
    <mergeCell ref="E230:G230"/>
    <mergeCell ref="I230:K230"/>
    <mergeCell ref="L230:M230"/>
    <mergeCell ref="P230:Q230"/>
    <mergeCell ref="R230:S230"/>
    <mergeCell ref="E229:G229"/>
    <mergeCell ref="I229:K229"/>
    <mergeCell ref="L229:M229"/>
    <mergeCell ref="P229:Q229"/>
    <mergeCell ref="R229:S229"/>
    <mergeCell ref="T229:U229"/>
    <mergeCell ref="T228:U228"/>
    <mergeCell ref="V228:X228"/>
    <mergeCell ref="AA228:AC228"/>
    <mergeCell ref="AD228:AE228"/>
    <mergeCell ref="AG228:AH228"/>
    <mergeCell ref="AI228:AK228"/>
    <mergeCell ref="V227:X227"/>
    <mergeCell ref="AA227:AC227"/>
    <mergeCell ref="AD227:AE227"/>
    <mergeCell ref="AG227:AH227"/>
    <mergeCell ref="AI227:AK227"/>
    <mergeCell ref="E228:G228"/>
    <mergeCell ref="I228:K228"/>
    <mergeCell ref="L228:M228"/>
    <mergeCell ref="P228:Q228"/>
    <mergeCell ref="R228:S228"/>
    <mergeCell ref="E227:G227"/>
    <mergeCell ref="I227:K227"/>
    <mergeCell ref="L227:M227"/>
    <mergeCell ref="P227:Q227"/>
    <mergeCell ref="R227:S227"/>
    <mergeCell ref="T227:U227"/>
    <mergeCell ref="T226:U226"/>
    <mergeCell ref="V226:X226"/>
    <mergeCell ref="AA226:AC226"/>
    <mergeCell ref="AD226:AE226"/>
    <mergeCell ref="AG226:AH226"/>
    <mergeCell ref="AI226:AK226"/>
    <mergeCell ref="V225:X225"/>
    <mergeCell ref="AA225:AC225"/>
    <mergeCell ref="AD225:AE225"/>
    <mergeCell ref="AG225:AH225"/>
    <mergeCell ref="AI225:AK225"/>
    <mergeCell ref="E226:G226"/>
    <mergeCell ref="I226:K226"/>
    <mergeCell ref="L226:M226"/>
    <mergeCell ref="P226:Q226"/>
    <mergeCell ref="R226:S226"/>
    <mergeCell ref="E225:G225"/>
    <mergeCell ref="I225:K225"/>
    <mergeCell ref="L225:M225"/>
    <mergeCell ref="P225:Q225"/>
    <mergeCell ref="R225:S225"/>
    <mergeCell ref="T225:U225"/>
    <mergeCell ref="T224:U224"/>
    <mergeCell ref="V224:X224"/>
    <mergeCell ref="AA224:AC224"/>
    <mergeCell ref="AD224:AE224"/>
    <mergeCell ref="AG224:AH224"/>
    <mergeCell ref="AI224:AK224"/>
    <mergeCell ref="V223:X223"/>
    <mergeCell ref="AA223:AC223"/>
    <mergeCell ref="AD223:AE223"/>
    <mergeCell ref="AG223:AH223"/>
    <mergeCell ref="AI223:AK223"/>
    <mergeCell ref="E224:G224"/>
    <mergeCell ref="I224:K224"/>
    <mergeCell ref="L224:M224"/>
    <mergeCell ref="P224:Q224"/>
    <mergeCell ref="R224:S224"/>
    <mergeCell ref="E223:G223"/>
    <mergeCell ref="I223:K223"/>
    <mergeCell ref="L223:M223"/>
    <mergeCell ref="P223:Q223"/>
    <mergeCell ref="R223:S223"/>
    <mergeCell ref="T223:U223"/>
    <mergeCell ref="T222:U222"/>
    <mergeCell ref="V222:X222"/>
    <mergeCell ref="AA222:AC222"/>
    <mergeCell ref="AD222:AE222"/>
    <mergeCell ref="AG222:AH222"/>
    <mergeCell ref="AI222:AK222"/>
    <mergeCell ref="V221:X221"/>
    <mergeCell ref="AA221:AC221"/>
    <mergeCell ref="AD221:AE221"/>
    <mergeCell ref="AG221:AH221"/>
    <mergeCell ref="AI221:AK221"/>
    <mergeCell ref="E222:G222"/>
    <mergeCell ref="I222:K222"/>
    <mergeCell ref="L222:M222"/>
    <mergeCell ref="P222:Q222"/>
    <mergeCell ref="R222:S222"/>
    <mergeCell ref="Z220:AC220"/>
    <mergeCell ref="AD220:AE220"/>
    <mergeCell ref="AF220:AH220"/>
    <mergeCell ref="AI220:AK220"/>
    <mergeCell ref="E221:G221"/>
    <mergeCell ref="I221:K221"/>
    <mergeCell ref="L221:M221"/>
    <mergeCell ref="P221:Q221"/>
    <mergeCell ref="R221:S221"/>
    <mergeCell ref="T221:U221"/>
    <mergeCell ref="V219:X219"/>
    <mergeCell ref="AA219:AC219"/>
    <mergeCell ref="AD219:AE219"/>
    <mergeCell ref="AG219:AH219"/>
    <mergeCell ref="AI219:AK219"/>
    <mergeCell ref="E220:G220"/>
    <mergeCell ref="I220:M220"/>
    <mergeCell ref="O220:Q220"/>
    <mergeCell ref="R220:S220"/>
    <mergeCell ref="T220:X220"/>
    <mergeCell ref="E219:G219"/>
    <mergeCell ref="I219:K219"/>
    <mergeCell ref="L219:M219"/>
    <mergeCell ref="P219:Q219"/>
    <mergeCell ref="R219:S219"/>
    <mergeCell ref="T219:U219"/>
    <mergeCell ref="T218:U218"/>
    <mergeCell ref="V218:X218"/>
    <mergeCell ref="AA218:AC218"/>
    <mergeCell ref="AD218:AE218"/>
    <mergeCell ref="AG218:AH218"/>
    <mergeCell ref="AI218:AK218"/>
    <mergeCell ref="V217:X217"/>
    <mergeCell ref="AA217:AC217"/>
    <mergeCell ref="AD217:AE217"/>
    <mergeCell ref="AG217:AH217"/>
    <mergeCell ref="AI217:AK217"/>
    <mergeCell ref="E218:G218"/>
    <mergeCell ref="I218:K218"/>
    <mergeCell ref="L218:M218"/>
    <mergeCell ref="P218:Q218"/>
    <mergeCell ref="R218:S218"/>
    <mergeCell ref="E217:G217"/>
    <mergeCell ref="I217:K217"/>
    <mergeCell ref="L217:M217"/>
    <mergeCell ref="P217:Q217"/>
    <mergeCell ref="R217:S217"/>
    <mergeCell ref="T217:U217"/>
    <mergeCell ref="T216:U216"/>
    <mergeCell ref="V216:X216"/>
    <mergeCell ref="AA216:AC216"/>
    <mergeCell ref="AD216:AE216"/>
    <mergeCell ref="AG216:AH216"/>
    <mergeCell ref="AI216:AK216"/>
    <mergeCell ref="V215:X215"/>
    <mergeCell ref="AA215:AC215"/>
    <mergeCell ref="AD215:AE215"/>
    <mergeCell ref="AG215:AH215"/>
    <mergeCell ref="AI215:AK215"/>
    <mergeCell ref="E216:G216"/>
    <mergeCell ref="I216:K216"/>
    <mergeCell ref="L216:M216"/>
    <mergeCell ref="P216:Q216"/>
    <mergeCell ref="R216:S216"/>
    <mergeCell ref="E215:G215"/>
    <mergeCell ref="I215:K215"/>
    <mergeCell ref="L215:M215"/>
    <mergeCell ref="P215:Q215"/>
    <mergeCell ref="R215:S215"/>
    <mergeCell ref="T215:U215"/>
    <mergeCell ref="T214:U214"/>
    <mergeCell ref="V214:X214"/>
    <mergeCell ref="AA214:AC214"/>
    <mergeCell ref="AD214:AE214"/>
    <mergeCell ref="AG214:AH214"/>
    <mergeCell ref="AI214:AK214"/>
    <mergeCell ref="V213:X213"/>
    <mergeCell ref="AA213:AC213"/>
    <mergeCell ref="AD213:AE213"/>
    <mergeCell ref="AG213:AH213"/>
    <mergeCell ref="AI213:AK213"/>
    <mergeCell ref="E214:G214"/>
    <mergeCell ref="I214:K214"/>
    <mergeCell ref="L214:M214"/>
    <mergeCell ref="P214:Q214"/>
    <mergeCell ref="R214:S214"/>
    <mergeCell ref="E213:G213"/>
    <mergeCell ref="I213:K213"/>
    <mergeCell ref="L213:M213"/>
    <mergeCell ref="P213:Q213"/>
    <mergeCell ref="R213:S213"/>
    <mergeCell ref="T213:U213"/>
    <mergeCell ref="T212:U212"/>
    <mergeCell ref="V212:X212"/>
    <mergeCell ref="AA212:AC212"/>
    <mergeCell ref="AD212:AE212"/>
    <mergeCell ref="AG212:AH212"/>
    <mergeCell ref="AI212:AK212"/>
    <mergeCell ref="V211:X211"/>
    <mergeCell ref="AA211:AC211"/>
    <mergeCell ref="AD211:AE211"/>
    <mergeCell ref="AG211:AH211"/>
    <mergeCell ref="AI211:AK211"/>
    <mergeCell ref="E212:G212"/>
    <mergeCell ref="I212:K212"/>
    <mergeCell ref="L212:M212"/>
    <mergeCell ref="P212:Q212"/>
    <mergeCell ref="R212:S212"/>
    <mergeCell ref="E211:G211"/>
    <mergeCell ref="I211:K211"/>
    <mergeCell ref="L211:M211"/>
    <mergeCell ref="P211:Q211"/>
    <mergeCell ref="R211:S211"/>
    <mergeCell ref="T211:U211"/>
    <mergeCell ref="T210:U210"/>
    <mergeCell ref="V210:X210"/>
    <mergeCell ref="AA210:AC210"/>
    <mergeCell ref="AD210:AE210"/>
    <mergeCell ref="AG210:AH210"/>
    <mergeCell ref="AI210:AK210"/>
    <mergeCell ref="V209:X209"/>
    <mergeCell ref="AA209:AC209"/>
    <mergeCell ref="AD209:AE209"/>
    <mergeCell ref="AG209:AH209"/>
    <mergeCell ref="AI209:AK209"/>
    <mergeCell ref="E210:G210"/>
    <mergeCell ref="I210:K210"/>
    <mergeCell ref="L210:M210"/>
    <mergeCell ref="P210:Q210"/>
    <mergeCell ref="R210:S210"/>
    <mergeCell ref="E209:G209"/>
    <mergeCell ref="I209:K209"/>
    <mergeCell ref="L209:M209"/>
    <mergeCell ref="P209:Q209"/>
    <mergeCell ref="R209:S209"/>
    <mergeCell ref="T209:U209"/>
    <mergeCell ref="T208:U208"/>
    <mergeCell ref="V208:X208"/>
    <mergeCell ref="AA208:AC208"/>
    <mergeCell ref="AD208:AE208"/>
    <mergeCell ref="AG208:AH208"/>
    <mergeCell ref="AI208:AK208"/>
    <mergeCell ref="V207:X207"/>
    <mergeCell ref="AA207:AC207"/>
    <mergeCell ref="AD207:AE207"/>
    <mergeCell ref="AG207:AH207"/>
    <mergeCell ref="AI207:AK207"/>
    <mergeCell ref="E208:G208"/>
    <mergeCell ref="I208:K208"/>
    <mergeCell ref="L208:M208"/>
    <mergeCell ref="P208:Q208"/>
    <mergeCell ref="R208:S208"/>
    <mergeCell ref="E207:G207"/>
    <mergeCell ref="I207:K207"/>
    <mergeCell ref="L207:M207"/>
    <mergeCell ref="P207:Q207"/>
    <mergeCell ref="R207:S207"/>
    <mergeCell ref="T207:U207"/>
    <mergeCell ref="T206:U206"/>
    <mergeCell ref="V206:X206"/>
    <mergeCell ref="AA206:AC206"/>
    <mergeCell ref="AD206:AE206"/>
    <mergeCell ref="AG206:AH206"/>
    <mergeCell ref="AI206:AK206"/>
    <mergeCell ref="V205:X205"/>
    <mergeCell ref="AA205:AC205"/>
    <mergeCell ref="AD205:AE205"/>
    <mergeCell ref="AG205:AH205"/>
    <mergeCell ref="AI205:AK205"/>
    <mergeCell ref="E206:G206"/>
    <mergeCell ref="I206:K206"/>
    <mergeCell ref="L206:M206"/>
    <mergeCell ref="P206:Q206"/>
    <mergeCell ref="R206:S206"/>
    <mergeCell ref="E205:G205"/>
    <mergeCell ref="I205:K205"/>
    <mergeCell ref="L205:M205"/>
    <mergeCell ref="P205:Q205"/>
    <mergeCell ref="R205:S205"/>
    <mergeCell ref="T205:U205"/>
    <mergeCell ref="T204:U204"/>
    <mergeCell ref="V204:X204"/>
    <mergeCell ref="AA204:AC204"/>
    <mergeCell ref="AD204:AE204"/>
    <mergeCell ref="AG204:AH204"/>
    <mergeCell ref="AI204:AK204"/>
    <mergeCell ref="V203:X203"/>
    <mergeCell ref="AA203:AC203"/>
    <mergeCell ref="AD203:AE203"/>
    <mergeCell ref="AG203:AH203"/>
    <mergeCell ref="AI203:AK203"/>
    <mergeCell ref="E204:G204"/>
    <mergeCell ref="I204:K204"/>
    <mergeCell ref="L204:M204"/>
    <mergeCell ref="P204:Q204"/>
    <mergeCell ref="R204:S204"/>
    <mergeCell ref="AA202:AC202"/>
    <mergeCell ref="AD202:AE202"/>
    <mergeCell ref="AG202:AH202"/>
    <mergeCell ref="AI202:AK202"/>
    <mergeCell ref="E203:G203"/>
    <mergeCell ref="I203:K203"/>
    <mergeCell ref="L203:M203"/>
    <mergeCell ref="P203:Q203"/>
    <mergeCell ref="R203:S203"/>
    <mergeCell ref="T203:U203"/>
    <mergeCell ref="AD201:AE201"/>
    <mergeCell ref="AF201:AH201"/>
    <mergeCell ref="AI201:AK201"/>
    <mergeCell ref="E202:G202"/>
    <mergeCell ref="I202:K202"/>
    <mergeCell ref="L202:M202"/>
    <mergeCell ref="P202:Q202"/>
    <mergeCell ref="R202:S202"/>
    <mergeCell ref="T202:U202"/>
    <mergeCell ref="V202:X202"/>
    <mergeCell ref="E201:G201"/>
    <mergeCell ref="I201:M201"/>
    <mergeCell ref="O201:Q201"/>
    <mergeCell ref="R201:S201"/>
    <mergeCell ref="T201:X201"/>
    <mergeCell ref="Z201:AC201"/>
    <mergeCell ref="T200:U200"/>
    <mergeCell ref="V200:X200"/>
    <mergeCell ref="AA200:AC200"/>
    <mergeCell ref="AD200:AE200"/>
    <mergeCell ref="AG200:AH200"/>
    <mergeCell ref="AI200:AK200"/>
    <mergeCell ref="V199:X199"/>
    <mergeCell ref="AA199:AC199"/>
    <mergeCell ref="AD199:AE199"/>
    <mergeCell ref="AG199:AH199"/>
    <mergeCell ref="AI199:AK199"/>
    <mergeCell ref="E200:G200"/>
    <mergeCell ref="I200:K200"/>
    <mergeCell ref="L200:M200"/>
    <mergeCell ref="P200:Q200"/>
    <mergeCell ref="R200:S200"/>
    <mergeCell ref="E199:G199"/>
    <mergeCell ref="I199:K199"/>
    <mergeCell ref="L199:M199"/>
    <mergeCell ref="P199:Q199"/>
    <mergeCell ref="R199:S199"/>
    <mergeCell ref="T199:U199"/>
    <mergeCell ref="T198:U198"/>
    <mergeCell ref="V198:X198"/>
    <mergeCell ref="AA198:AC198"/>
    <mergeCell ref="AD198:AE198"/>
    <mergeCell ref="AG198:AH198"/>
    <mergeCell ref="AI198:AK198"/>
    <mergeCell ref="V197:X197"/>
    <mergeCell ref="AA197:AC197"/>
    <mergeCell ref="AD197:AE197"/>
    <mergeCell ref="AG197:AH197"/>
    <mergeCell ref="AI197:AK197"/>
    <mergeCell ref="E198:G198"/>
    <mergeCell ref="I198:K198"/>
    <mergeCell ref="L198:M198"/>
    <mergeCell ref="P198:Q198"/>
    <mergeCell ref="R198:S198"/>
    <mergeCell ref="E197:G197"/>
    <mergeCell ref="I197:K197"/>
    <mergeCell ref="L197:M197"/>
    <mergeCell ref="P197:Q197"/>
    <mergeCell ref="R197:S197"/>
    <mergeCell ref="T197:U197"/>
    <mergeCell ref="T196:U196"/>
    <mergeCell ref="V196:X196"/>
    <mergeCell ref="AA196:AC196"/>
    <mergeCell ref="AD196:AE196"/>
    <mergeCell ref="AG196:AH196"/>
    <mergeCell ref="AI196:AK196"/>
    <mergeCell ref="V195:X195"/>
    <mergeCell ref="AA195:AC195"/>
    <mergeCell ref="AD195:AE195"/>
    <mergeCell ref="AG195:AH195"/>
    <mergeCell ref="AI195:AK195"/>
    <mergeCell ref="E196:G196"/>
    <mergeCell ref="I196:K196"/>
    <mergeCell ref="L196:M196"/>
    <mergeCell ref="P196:Q196"/>
    <mergeCell ref="R196:S196"/>
    <mergeCell ref="E195:G195"/>
    <mergeCell ref="I195:K195"/>
    <mergeCell ref="L195:M195"/>
    <mergeCell ref="P195:Q195"/>
    <mergeCell ref="R195:S195"/>
    <mergeCell ref="T195:U195"/>
    <mergeCell ref="T194:U194"/>
    <mergeCell ref="V194:X194"/>
    <mergeCell ref="AA194:AC194"/>
    <mergeCell ref="AD194:AE194"/>
    <mergeCell ref="AG194:AH194"/>
    <mergeCell ref="AI194:AK194"/>
    <mergeCell ref="V193:X193"/>
    <mergeCell ref="AA193:AC193"/>
    <mergeCell ref="AD193:AE193"/>
    <mergeCell ref="AG193:AH193"/>
    <mergeCell ref="AI193:AK193"/>
    <mergeCell ref="E194:G194"/>
    <mergeCell ref="I194:K194"/>
    <mergeCell ref="L194:M194"/>
    <mergeCell ref="P194:Q194"/>
    <mergeCell ref="R194:S194"/>
    <mergeCell ref="E193:G193"/>
    <mergeCell ref="I193:K193"/>
    <mergeCell ref="L193:M193"/>
    <mergeCell ref="P193:Q193"/>
    <mergeCell ref="R193:S193"/>
    <mergeCell ref="T193:U193"/>
    <mergeCell ref="T192:U192"/>
    <mergeCell ref="V192:X192"/>
    <mergeCell ref="AA192:AC192"/>
    <mergeCell ref="AD192:AE192"/>
    <mergeCell ref="AG192:AH192"/>
    <mergeCell ref="AI192:AK192"/>
    <mergeCell ref="V191:X191"/>
    <mergeCell ref="AA191:AC191"/>
    <mergeCell ref="AD191:AE191"/>
    <mergeCell ref="AG191:AH191"/>
    <mergeCell ref="AI191:AK191"/>
    <mergeCell ref="E192:G192"/>
    <mergeCell ref="I192:K192"/>
    <mergeCell ref="L192:M192"/>
    <mergeCell ref="P192:Q192"/>
    <mergeCell ref="R192:S192"/>
    <mergeCell ref="E191:G191"/>
    <mergeCell ref="I191:K191"/>
    <mergeCell ref="L191:M191"/>
    <mergeCell ref="P191:Q191"/>
    <mergeCell ref="R191:S191"/>
    <mergeCell ref="T191:U191"/>
    <mergeCell ref="T190:U190"/>
    <mergeCell ref="V190:X190"/>
    <mergeCell ref="AA190:AC190"/>
    <mergeCell ref="AD190:AE190"/>
    <mergeCell ref="AG190:AH190"/>
    <mergeCell ref="AI190:AK190"/>
    <mergeCell ref="V189:X189"/>
    <mergeCell ref="AA189:AC189"/>
    <mergeCell ref="AD189:AE189"/>
    <mergeCell ref="AG189:AH189"/>
    <mergeCell ref="AI189:AK189"/>
    <mergeCell ref="E190:G190"/>
    <mergeCell ref="I190:K190"/>
    <mergeCell ref="L190:M190"/>
    <mergeCell ref="P190:Q190"/>
    <mergeCell ref="R190:S190"/>
    <mergeCell ref="E189:G189"/>
    <mergeCell ref="I189:K189"/>
    <mergeCell ref="L189:M189"/>
    <mergeCell ref="P189:Q189"/>
    <mergeCell ref="R189:S189"/>
    <mergeCell ref="T189:U189"/>
    <mergeCell ref="T188:U188"/>
    <mergeCell ref="V188:X188"/>
    <mergeCell ref="AA188:AC188"/>
    <mergeCell ref="AD188:AE188"/>
    <mergeCell ref="AG188:AH188"/>
    <mergeCell ref="AI188:AK188"/>
    <mergeCell ref="V187:X187"/>
    <mergeCell ref="AA187:AC187"/>
    <mergeCell ref="AD187:AE187"/>
    <mergeCell ref="AG187:AH187"/>
    <mergeCell ref="AI187:AK187"/>
    <mergeCell ref="E188:G188"/>
    <mergeCell ref="I188:K188"/>
    <mergeCell ref="L188:M188"/>
    <mergeCell ref="P188:Q188"/>
    <mergeCell ref="R188:S188"/>
    <mergeCell ref="E187:G187"/>
    <mergeCell ref="I187:K187"/>
    <mergeCell ref="L187:M187"/>
    <mergeCell ref="P187:Q187"/>
    <mergeCell ref="R187:S187"/>
    <mergeCell ref="T187:U187"/>
    <mergeCell ref="T186:U186"/>
    <mergeCell ref="V186:X186"/>
    <mergeCell ref="AA186:AC186"/>
    <mergeCell ref="AD186:AE186"/>
    <mergeCell ref="AG186:AH186"/>
    <mergeCell ref="AI186:AK186"/>
    <mergeCell ref="V185:X185"/>
    <mergeCell ref="AA185:AC185"/>
    <mergeCell ref="AD185:AE185"/>
    <mergeCell ref="AG185:AH185"/>
    <mergeCell ref="AI185:AK185"/>
    <mergeCell ref="E186:G186"/>
    <mergeCell ref="I186:K186"/>
    <mergeCell ref="L186:M186"/>
    <mergeCell ref="P186:Q186"/>
    <mergeCell ref="R186:S186"/>
    <mergeCell ref="E185:G185"/>
    <mergeCell ref="I185:K185"/>
    <mergeCell ref="L185:M185"/>
    <mergeCell ref="P185:Q185"/>
    <mergeCell ref="R185:S185"/>
    <mergeCell ref="T185:U185"/>
    <mergeCell ref="T184:U184"/>
    <mergeCell ref="V184:X184"/>
    <mergeCell ref="AA184:AC184"/>
    <mergeCell ref="AD184:AE184"/>
    <mergeCell ref="AG184:AH184"/>
    <mergeCell ref="AI184:AK184"/>
    <mergeCell ref="V183:X183"/>
    <mergeCell ref="AA183:AC183"/>
    <mergeCell ref="AD183:AE183"/>
    <mergeCell ref="AG183:AH183"/>
    <mergeCell ref="AI183:AK183"/>
    <mergeCell ref="E184:G184"/>
    <mergeCell ref="I184:K184"/>
    <mergeCell ref="L184:M184"/>
    <mergeCell ref="P184:Q184"/>
    <mergeCell ref="R184:S184"/>
    <mergeCell ref="Z182:AC182"/>
    <mergeCell ref="AD182:AE182"/>
    <mergeCell ref="AF182:AH182"/>
    <mergeCell ref="AI182:AK182"/>
    <mergeCell ref="E183:G183"/>
    <mergeCell ref="I183:K183"/>
    <mergeCell ref="L183:M183"/>
    <mergeCell ref="P183:Q183"/>
    <mergeCell ref="R183:S183"/>
    <mergeCell ref="T183:U183"/>
    <mergeCell ref="V181:X181"/>
    <mergeCell ref="AA181:AC181"/>
    <mergeCell ref="AD181:AE181"/>
    <mergeCell ref="AG181:AH181"/>
    <mergeCell ref="AI181:AK181"/>
    <mergeCell ref="E182:G182"/>
    <mergeCell ref="I182:M182"/>
    <mergeCell ref="O182:Q182"/>
    <mergeCell ref="R182:S182"/>
    <mergeCell ref="T182:X182"/>
    <mergeCell ref="E181:G181"/>
    <mergeCell ref="I181:K181"/>
    <mergeCell ref="L181:M181"/>
    <mergeCell ref="P181:Q181"/>
    <mergeCell ref="R181:S181"/>
    <mergeCell ref="T181:U181"/>
    <mergeCell ref="T180:U180"/>
    <mergeCell ref="V180:X180"/>
    <mergeCell ref="AA180:AC180"/>
    <mergeCell ref="AD180:AE180"/>
    <mergeCell ref="AG180:AH180"/>
    <mergeCell ref="AI180:AK180"/>
    <mergeCell ref="V179:X179"/>
    <mergeCell ref="AA179:AC179"/>
    <mergeCell ref="AD179:AE179"/>
    <mergeCell ref="AG179:AH179"/>
    <mergeCell ref="AI179:AK179"/>
    <mergeCell ref="E180:G180"/>
    <mergeCell ref="I180:K180"/>
    <mergeCell ref="L180:M180"/>
    <mergeCell ref="P180:Q180"/>
    <mergeCell ref="R180:S180"/>
    <mergeCell ref="E179:G179"/>
    <mergeCell ref="I179:K179"/>
    <mergeCell ref="L179:M179"/>
    <mergeCell ref="P179:Q179"/>
    <mergeCell ref="R179:S179"/>
    <mergeCell ref="T179:U179"/>
    <mergeCell ref="T178:U178"/>
    <mergeCell ref="V178:X178"/>
    <mergeCell ref="AA178:AC178"/>
    <mergeCell ref="AD178:AE178"/>
    <mergeCell ref="AG178:AH178"/>
    <mergeCell ref="AI178:AK178"/>
    <mergeCell ref="V177:X177"/>
    <mergeCell ref="AA177:AC177"/>
    <mergeCell ref="AD177:AE177"/>
    <mergeCell ref="AG177:AH177"/>
    <mergeCell ref="AI177:AK177"/>
    <mergeCell ref="E178:G178"/>
    <mergeCell ref="I178:K178"/>
    <mergeCell ref="L178:M178"/>
    <mergeCell ref="P178:Q178"/>
    <mergeCell ref="R178:S178"/>
    <mergeCell ref="E177:G177"/>
    <mergeCell ref="I177:K177"/>
    <mergeCell ref="L177:M177"/>
    <mergeCell ref="P177:Q177"/>
    <mergeCell ref="R177:S177"/>
    <mergeCell ref="T177:U177"/>
    <mergeCell ref="T176:U176"/>
    <mergeCell ref="V176:X176"/>
    <mergeCell ref="AA176:AC176"/>
    <mergeCell ref="AD176:AE176"/>
    <mergeCell ref="AG176:AH176"/>
    <mergeCell ref="AI176:AK176"/>
    <mergeCell ref="V175:X175"/>
    <mergeCell ref="AA175:AC175"/>
    <mergeCell ref="AD175:AE175"/>
    <mergeCell ref="AG175:AH175"/>
    <mergeCell ref="AI175:AK175"/>
    <mergeCell ref="E176:G176"/>
    <mergeCell ref="I176:K176"/>
    <mergeCell ref="L176:M176"/>
    <mergeCell ref="P176:Q176"/>
    <mergeCell ref="R176:S176"/>
    <mergeCell ref="E175:G175"/>
    <mergeCell ref="I175:K175"/>
    <mergeCell ref="L175:M175"/>
    <mergeCell ref="P175:Q175"/>
    <mergeCell ref="R175:S175"/>
    <mergeCell ref="T175:U175"/>
    <mergeCell ref="T174:U174"/>
    <mergeCell ref="V174:X174"/>
    <mergeCell ref="AA174:AC174"/>
    <mergeCell ref="AD174:AE174"/>
    <mergeCell ref="AG174:AH174"/>
    <mergeCell ref="AI174:AK174"/>
    <mergeCell ref="V173:X173"/>
    <mergeCell ref="AA173:AC173"/>
    <mergeCell ref="AD173:AE173"/>
    <mergeCell ref="AG173:AH173"/>
    <mergeCell ref="AI173:AK173"/>
    <mergeCell ref="E174:G174"/>
    <mergeCell ref="I174:K174"/>
    <mergeCell ref="L174:M174"/>
    <mergeCell ref="P174:Q174"/>
    <mergeCell ref="R174:S174"/>
    <mergeCell ref="E173:G173"/>
    <mergeCell ref="I173:K173"/>
    <mergeCell ref="L173:M173"/>
    <mergeCell ref="P173:Q173"/>
    <mergeCell ref="R173:S173"/>
    <mergeCell ref="T173:U173"/>
    <mergeCell ref="T172:U172"/>
    <mergeCell ref="V172:X172"/>
    <mergeCell ref="AA172:AC172"/>
    <mergeCell ref="AD172:AE172"/>
    <mergeCell ref="AG172:AH172"/>
    <mergeCell ref="AI172:AK172"/>
    <mergeCell ref="V171:X171"/>
    <mergeCell ref="AA171:AC171"/>
    <mergeCell ref="AD171:AE171"/>
    <mergeCell ref="AG171:AH171"/>
    <mergeCell ref="AI171:AK171"/>
    <mergeCell ref="E172:G172"/>
    <mergeCell ref="I172:K172"/>
    <mergeCell ref="L172:M172"/>
    <mergeCell ref="P172:Q172"/>
    <mergeCell ref="R172:S172"/>
    <mergeCell ref="E171:G171"/>
    <mergeCell ref="I171:K171"/>
    <mergeCell ref="L171:M171"/>
    <mergeCell ref="P171:Q171"/>
    <mergeCell ref="R171:S171"/>
    <mergeCell ref="T171:U171"/>
    <mergeCell ref="T170:U170"/>
    <mergeCell ref="V170:X170"/>
    <mergeCell ref="AA170:AC170"/>
    <mergeCell ref="AD170:AE170"/>
    <mergeCell ref="AG170:AH170"/>
    <mergeCell ref="AI170:AK170"/>
    <mergeCell ref="V169:X169"/>
    <mergeCell ref="AA169:AC169"/>
    <mergeCell ref="AD169:AE169"/>
    <mergeCell ref="AG169:AH169"/>
    <mergeCell ref="AI169:AK169"/>
    <mergeCell ref="E170:G170"/>
    <mergeCell ref="I170:K170"/>
    <mergeCell ref="L170:M170"/>
    <mergeCell ref="P170:Q170"/>
    <mergeCell ref="R170:S170"/>
    <mergeCell ref="E169:G169"/>
    <mergeCell ref="I169:K169"/>
    <mergeCell ref="L169:M169"/>
    <mergeCell ref="P169:Q169"/>
    <mergeCell ref="R169:S169"/>
    <mergeCell ref="T169:U169"/>
    <mergeCell ref="T168:U168"/>
    <mergeCell ref="V168:X168"/>
    <mergeCell ref="AA168:AC168"/>
    <mergeCell ref="AD168:AE168"/>
    <mergeCell ref="AG168:AH168"/>
    <mergeCell ref="AI168:AK168"/>
    <mergeCell ref="V167:X167"/>
    <mergeCell ref="AA167:AC167"/>
    <mergeCell ref="AD167:AE167"/>
    <mergeCell ref="AG167:AH167"/>
    <mergeCell ref="AI167:AK167"/>
    <mergeCell ref="E168:G168"/>
    <mergeCell ref="I168:K168"/>
    <mergeCell ref="L168:M168"/>
    <mergeCell ref="P168:Q168"/>
    <mergeCell ref="R168:S168"/>
    <mergeCell ref="E167:G167"/>
    <mergeCell ref="I167:K167"/>
    <mergeCell ref="L167:M167"/>
    <mergeCell ref="P167:Q167"/>
    <mergeCell ref="R167:S167"/>
    <mergeCell ref="T167:U167"/>
    <mergeCell ref="T166:U166"/>
    <mergeCell ref="V166:X166"/>
    <mergeCell ref="AA166:AC166"/>
    <mergeCell ref="AD166:AE166"/>
    <mergeCell ref="AG166:AH166"/>
    <mergeCell ref="AI166:AK166"/>
    <mergeCell ref="V165:X165"/>
    <mergeCell ref="AA165:AC165"/>
    <mergeCell ref="AD165:AE165"/>
    <mergeCell ref="AG165:AH165"/>
    <mergeCell ref="AI165:AK165"/>
    <mergeCell ref="E166:G166"/>
    <mergeCell ref="I166:K166"/>
    <mergeCell ref="L166:M166"/>
    <mergeCell ref="P166:Q166"/>
    <mergeCell ref="R166:S166"/>
    <mergeCell ref="AA164:AC164"/>
    <mergeCell ref="AD164:AE164"/>
    <mergeCell ref="AG164:AH164"/>
    <mergeCell ref="AI164:AK164"/>
    <mergeCell ref="E165:G165"/>
    <mergeCell ref="I165:K165"/>
    <mergeCell ref="L165:M165"/>
    <mergeCell ref="P165:Q165"/>
    <mergeCell ref="R165:S165"/>
    <mergeCell ref="T165:U165"/>
    <mergeCell ref="AD163:AE163"/>
    <mergeCell ref="AF163:AH163"/>
    <mergeCell ref="AI163:AK163"/>
    <mergeCell ref="E164:G164"/>
    <mergeCell ref="I164:K164"/>
    <mergeCell ref="L164:M164"/>
    <mergeCell ref="P164:Q164"/>
    <mergeCell ref="R164:S164"/>
    <mergeCell ref="T164:U164"/>
    <mergeCell ref="V164:X164"/>
    <mergeCell ref="E163:G163"/>
    <mergeCell ref="I163:M163"/>
    <mergeCell ref="O163:Q163"/>
    <mergeCell ref="R163:S163"/>
    <mergeCell ref="T163:X163"/>
    <mergeCell ref="Z163:AC163"/>
    <mergeCell ref="T162:U162"/>
    <mergeCell ref="V162:X162"/>
    <mergeCell ref="AA162:AC162"/>
    <mergeCell ref="AD162:AE162"/>
    <mergeCell ref="AG162:AH162"/>
    <mergeCell ref="AI162:AK162"/>
    <mergeCell ref="V161:X161"/>
    <mergeCell ref="AA161:AC161"/>
    <mergeCell ref="AD161:AE161"/>
    <mergeCell ref="AG161:AH161"/>
    <mergeCell ref="AI161:AK161"/>
    <mergeCell ref="E162:G162"/>
    <mergeCell ref="I162:K162"/>
    <mergeCell ref="L162:M162"/>
    <mergeCell ref="P162:Q162"/>
    <mergeCell ref="R162:S162"/>
    <mergeCell ref="E161:G161"/>
    <mergeCell ref="I161:K161"/>
    <mergeCell ref="L161:M161"/>
    <mergeCell ref="P161:Q161"/>
    <mergeCell ref="R161:S161"/>
    <mergeCell ref="T161:U161"/>
    <mergeCell ref="T160:U160"/>
    <mergeCell ref="V160:X160"/>
    <mergeCell ref="AA160:AC160"/>
    <mergeCell ref="AD160:AE160"/>
    <mergeCell ref="AG160:AH160"/>
    <mergeCell ref="AI160:AK160"/>
    <mergeCell ref="V159:X159"/>
    <mergeCell ref="AA159:AC159"/>
    <mergeCell ref="AD159:AE159"/>
    <mergeCell ref="AG159:AH159"/>
    <mergeCell ref="AI159:AK159"/>
    <mergeCell ref="E160:G160"/>
    <mergeCell ref="I160:K160"/>
    <mergeCell ref="L160:M160"/>
    <mergeCell ref="P160:Q160"/>
    <mergeCell ref="R160:S160"/>
    <mergeCell ref="E159:G159"/>
    <mergeCell ref="I159:K159"/>
    <mergeCell ref="L159:M159"/>
    <mergeCell ref="P159:Q159"/>
    <mergeCell ref="R159:S159"/>
    <mergeCell ref="T159:U159"/>
    <mergeCell ref="T158:U158"/>
    <mergeCell ref="V158:X158"/>
    <mergeCell ref="AA158:AC158"/>
    <mergeCell ref="AD158:AE158"/>
    <mergeCell ref="AG158:AH158"/>
    <mergeCell ref="AI158:AK158"/>
    <mergeCell ref="V157:X157"/>
    <mergeCell ref="AA157:AC157"/>
    <mergeCell ref="AD157:AE157"/>
    <mergeCell ref="AG157:AH157"/>
    <mergeCell ref="AI157:AK157"/>
    <mergeCell ref="E158:G158"/>
    <mergeCell ref="I158:K158"/>
    <mergeCell ref="L158:M158"/>
    <mergeCell ref="P158:Q158"/>
    <mergeCell ref="R158:S158"/>
    <mergeCell ref="E157:G157"/>
    <mergeCell ref="I157:K157"/>
    <mergeCell ref="L157:M157"/>
    <mergeCell ref="P157:Q157"/>
    <mergeCell ref="R157:S157"/>
    <mergeCell ref="T157:U157"/>
    <mergeCell ref="T156:U156"/>
    <mergeCell ref="V156:X156"/>
    <mergeCell ref="AA156:AC156"/>
    <mergeCell ref="AD156:AE156"/>
    <mergeCell ref="AG156:AH156"/>
    <mergeCell ref="AI156:AK156"/>
    <mergeCell ref="V155:X155"/>
    <mergeCell ref="AA155:AC155"/>
    <mergeCell ref="AD155:AE155"/>
    <mergeCell ref="AG155:AH155"/>
    <mergeCell ref="AI155:AK155"/>
    <mergeCell ref="E156:G156"/>
    <mergeCell ref="I156:K156"/>
    <mergeCell ref="L156:M156"/>
    <mergeCell ref="P156:Q156"/>
    <mergeCell ref="R156:S156"/>
    <mergeCell ref="E155:G155"/>
    <mergeCell ref="I155:K155"/>
    <mergeCell ref="L155:M155"/>
    <mergeCell ref="P155:Q155"/>
    <mergeCell ref="R155:S155"/>
    <mergeCell ref="T155:U155"/>
    <mergeCell ref="T154:U154"/>
    <mergeCell ref="V154:X154"/>
    <mergeCell ref="AA154:AC154"/>
    <mergeCell ref="AD154:AE154"/>
    <mergeCell ref="AG154:AH154"/>
    <mergeCell ref="AI154:AK154"/>
    <mergeCell ref="V153:X153"/>
    <mergeCell ref="AA153:AC153"/>
    <mergeCell ref="AD153:AE153"/>
    <mergeCell ref="AG153:AH153"/>
    <mergeCell ref="AI153:AK153"/>
    <mergeCell ref="E154:G154"/>
    <mergeCell ref="I154:K154"/>
    <mergeCell ref="L154:M154"/>
    <mergeCell ref="P154:Q154"/>
    <mergeCell ref="R154:S154"/>
    <mergeCell ref="E153:G153"/>
    <mergeCell ref="I153:K153"/>
    <mergeCell ref="L153:M153"/>
    <mergeCell ref="P153:Q153"/>
    <mergeCell ref="R153:S153"/>
    <mergeCell ref="T153:U153"/>
    <mergeCell ref="T152:U152"/>
    <mergeCell ref="V152:X152"/>
    <mergeCell ref="AA152:AC152"/>
    <mergeCell ref="AD152:AE152"/>
    <mergeCell ref="AG152:AH152"/>
    <mergeCell ref="AI152:AK152"/>
    <mergeCell ref="V151:X151"/>
    <mergeCell ref="AA151:AC151"/>
    <mergeCell ref="AD151:AE151"/>
    <mergeCell ref="AG151:AH151"/>
    <mergeCell ref="AI151:AK151"/>
    <mergeCell ref="E152:G152"/>
    <mergeCell ref="I152:K152"/>
    <mergeCell ref="L152:M152"/>
    <mergeCell ref="P152:Q152"/>
    <mergeCell ref="R152:S152"/>
    <mergeCell ref="E151:G151"/>
    <mergeCell ref="I151:K151"/>
    <mergeCell ref="L151:M151"/>
    <mergeCell ref="P151:Q151"/>
    <mergeCell ref="R151:S151"/>
    <mergeCell ref="T151:U151"/>
    <mergeCell ref="T150:U150"/>
    <mergeCell ref="V150:X150"/>
    <mergeCell ref="AA150:AC150"/>
    <mergeCell ref="AD150:AE150"/>
    <mergeCell ref="AG150:AH150"/>
    <mergeCell ref="AI150:AK150"/>
    <mergeCell ref="V149:X149"/>
    <mergeCell ref="AA149:AC149"/>
    <mergeCell ref="AD149:AE149"/>
    <mergeCell ref="AG149:AH149"/>
    <mergeCell ref="AI149:AK149"/>
    <mergeCell ref="E150:G150"/>
    <mergeCell ref="I150:K150"/>
    <mergeCell ref="L150:M150"/>
    <mergeCell ref="P150:Q150"/>
    <mergeCell ref="R150:S150"/>
    <mergeCell ref="E149:G149"/>
    <mergeCell ref="I149:K149"/>
    <mergeCell ref="L149:M149"/>
    <mergeCell ref="P149:Q149"/>
    <mergeCell ref="R149:S149"/>
    <mergeCell ref="T149:U149"/>
    <mergeCell ref="T148:U148"/>
    <mergeCell ref="V148:X148"/>
    <mergeCell ref="AA148:AC148"/>
    <mergeCell ref="AD148:AE148"/>
    <mergeCell ref="AG148:AH148"/>
    <mergeCell ref="AI148:AK148"/>
    <mergeCell ref="V147:X147"/>
    <mergeCell ref="AA147:AC147"/>
    <mergeCell ref="AD147:AE147"/>
    <mergeCell ref="AG147:AH147"/>
    <mergeCell ref="AI147:AK147"/>
    <mergeCell ref="E148:G148"/>
    <mergeCell ref="I148:K148"/>
    <mergeCell ref="L148:M148"/>
    <mergeCell ref="P148:Q148"/>
    <mergeCell ref="R148:S148"/>
    <mergeCell ref="E147:G147"/>
    <mergeCell ref="I147:K147"/>
    <mergeCell ref="L147:M147"/>
    <mergeCell ref="P147:Q147"/>
    <mergeCell ref="R147:S147"/>
    <mergeCell ref="T147:U147"/>
    <mergeCell ref="T146:U146"/>
    <mergeCell ref="V146:X146"/>
    <mergeCell ref="AA146:AC146"/>
    <mergeCell ref="AD146:AE146"/>
    <mergeCell ref="AG146:AH146"/>
    <mergeCell ref="AI146:AK146"/>
    <mergeCell ref="V145:X145"/>
    <mergeCell ref="AA145:AC145"/>
    <mergeCell ref="AD145:AE145"/>
    <mergeCell ref="AG145:AH145"/>
    <mergeCell ref="AI145:AK145"/>
    <mergeCell ref="E146:G146"/>
    <mergeCell ref="I146:K146"/>
    <mergeCell ref="L146:M146"/>
    <mergeCell ref="P146:Q146"/>
    <mergeCell ref="R146:S146"/>
    <mergeCell ref="Z144:AC144"/>
    <mergeCell ref="AD144:AE144"/>
    <mergeCell ref="AF144:AH144"/>
    <mergeCell ref="AI144:AK144"/>
    <mergeCell ref="E145:G145"/>
    <mergeCell ref="I145:K145"/>
    <mergeCell ref="L145:M145"/>
    <mergeCell ref="P145:Q145"/>
    <mergeCell ref="R145:S145"/>
    <mergeCell ref="T145:U145"/>
    <mergeCell ref="V143:X143"/>
    <mergeCell ref="AA143:AC143"/>
    <mergeCell ref="AD143:AE143"/>
    <mergeCell ref="AG143:AH143"/>
    <mergeCell ref="AI143:AK143"/>
    <mergeCell ref="E144:G144"/>
    <mergeCell ref="I144:M144"/>
    <mergeCell ref="O144:Q144"/>
    <mergeCell ref="R144:S144"/>
    <mergeCell ref="T144:X144"/>
    <mergeCell ref="E143:G143"/>
    <mergeCell ref="I143:K143"/>
    <mergeCell ref="L143:M143"/>
    <mergeCell ref="P143:Q143"/>
    <mergeCell ref="R143:S143"/>
    <mergeCell ref="T143:U143"/>
    <mergeCell ref="T142:U142"/>
    <mergeCell ref="V142:X142"/>
    <mergeCell ref="AA142:AC142"/>
    <mergeCell ref="AD142:AE142"/>
    <mergeCell ref="AG142:AH142"/>
    <mergeCell ref="AI142:AK142"/>
    <mergeCell ref="V141:X141"/>
    <mergeCell ref="AA141:AC141"/>
    <mergeCell ref="AD141:AE141"/>
    <mergeCell ref="AG141:AH141"/>
    <mergeCell ref="AI141:AK141"/>
    <mergeCell ref="E142:G142"/>
    <mergeCell ref="I142:K142"/>
    <mergeCell ref="L142:M142"/>
    <mergeCell ref="P142:Q142"/>
    <mergeCell ref="R142:S142"/>
    <mergeCell ref="E141:G141"/>
    <mergeCell ref="I141:K141"/>
    <mergeCell ref="L141:M141"/>
    <mergeCell ref="P141:Q141"/>
    <mergeCell ref="R141:S141"/>
    <mergeCell ref="T141:U141"/>
    <mergeCell ref="T140:U140"/>
    <mergeCell ref="V140:X140"/>
    <mergeCell ref="AA140:AC140"/>
    <mergeCell ref="AD140:AE140"/>
    <mergeCell ref="AG140:AH140"/>
    <mergeCell ref="AI140:AK140"/>
    <mergeCell ref="V139:X139"/>
    <mergeCell ref="AA139:AC139"/>
    <mergeCell ref="AD139:AE139"/>
    <mergeCell ref="AG139:AH139"/>
    <mergeCell ref="AI139:AK139"/>
    <mergeCell ref="E140:G140"/>
    <mergeCell ref="I140:K140"/>
    <mergeCell ref="L140:M140"/>
    <mergeCell ref="P140:Q140"/>
    <mergeCell ref="R140:S140"/>
    <mergeCell ref="E139:G139"/>
    <mergeCell ref="I139:K139"/>
    <mergeCell ref="L139:M139"/>
    <mergeCell ref="P139:Q139"/>
    <mergeCell ref="R139:S139"/>
    <mergeCell ref="T139:U139"/>
    <mergeCell ref="T138:U138"/>
    <mergeCell ref="V138:X138"/>
    <mergeCell ref="AA138:AC138"/>
    <mergeCell ref="AD138:AE138"/>
    <mergeCell ref="AG138:AH138"/>
    <mergeCell ref="AI138:AK138"/>
    <mergeCell ref="V137:X137"/>
    <mergeCell ref="AA137:AC137"/>
    <mergeCell ref="AD137:AE137"/>
    <mergeCell ref="AG137:AH137"/>
    <mergeCell ref="AI137:AK137"/>
    <mergeCell ref="E138:G138"/>
    <mergeCell ref="I138:K138"/>
    <mergeCell ref="L138:M138"/>
    <mergeCell ref="P138:Q138"/>
    <mergeCell ref="R138:S138"/>
    <mergeCell ref="E137:G137"/>
    <mergeCell ref="I137:K137"/>
    <mergeCell ref="L137:M137"/>
    <mergeCell ref="P137:Q137"/>
    <mergeCell ref="R137:S137"/>
    <mergeCell ref="T137:U137"/>
    <mergeCell ref="T136:U136"/>
    <mergeCell ref="V136:X136"/>
    <mergeCell ref="AA136:AC136"/>
    <mergeCell ref="AD136:AE136"/>
    <mergeCell ref="AG136:AH136"/>
    <mergeCell ref="AI136:AK136"/>
    <mergeCell ref="V135:X135"/>
    <mergeCell ref="AA135:AC135"/>
    <mergeCell ref="AD135:AE135"/>
    <mergeCell ref="AG135:AH135"/>
    <mergeCell ref="AI135:AK135"/>
    <mergeCell ref="E136:G136"/>
    <mergeCell ref="I136:K136"/>
    <mergeCell ref="L136:M136"/>
    <mergeCell ref="P136:Q136"/>
    <mergeCell ref="R136:S136"/>
    <mergeCell ref="E135:G135"/>
    <mergeCell ref="I135:K135"/>
    <mergeCell ref="L135:M135"/>
    <mergeCell ref="P135:Q135"/>
    <mergeCell ref="R135:S135"/>
    <mergeCell ref="T135:U135"/>
    <mergeCell ref="T134:U134"/>
    <mergeCell ref="V134:X134"/>
    <mergeCell ref="AA134:AC134"/>
    <mergeCell ref="AD134:AE134"/>
    <mergeCell ref="AG134:AH134"/>
    <mergeCell ref="AI134:AK134"/>
    <mergeCell ref="V133:X133"/>
    <mergeCell ref="AA133:AC133"/>
    <mergeCell ref="AD133:AE133"/>
    <mergeCell ref="AG133:AH133"/>
    <mergeCell ref="AI133:AK133"/>
    <mergeCell ref="E134:G134"/>
    <mergeCell ref="I134:K134"/>
    <mergeCell ref="L134:M134"/>
    <mergeCell ref="P134:Q134"/>
    <mergeCell ref="R134:S134"/>
    <mergeCell ref="E133:G133"/>
    <mergeCell ref="I133:K133"/>
    <mergeCell ref="L133:M133"/>
    <mergeCell ref="P133:Q133"/>
    <mergeCell ref="R133:S133"/>
    <mergeCell ref="T133:U133"/>
    <mergeCell ref="T132:U132"/>
    <mergeCell ref="V132:X132"/>
    <mergeCell ref="AA132:AC132"/>
    <mergeCell ref="AD132:AE132"/>
    <mergeCell ref="AG132:AH132"/>
    <mergeCell ref="AI132:AK132"/>
    <mergeCell ref="V131:X131"/>
    <mergeCell ref="AA131:AC131"/>
    <mergeCell ref="AD131:AE131"/>
    <mergeCell ref="AG131:AH131"/>
    <mergeCell ref="AI131:AK131"/>
    <mergeCell ref="E132:G132"/>
    <mergeCell ref="I132:K132"/>
    <mergeCell ref="L132:M132"/>
    <mergeCell ref="P132:Q132"/>
    <mergeCell ref="R132:S132"/>
    <mergeCell ref="E131:G131"/>
    <mergeCell ref="I131:K131"/>
    <mergeCell ref="L131:M131"/>
    <mergeCell ref="P131:Q131"/>
    <mergeCell ref="R131:S131"/>
    <mergeCell ref="T131:U131"/>
    <mergeCell ref="T130:U130"/>
    <mergeCell ref="V130:X130"/>
    <mergeCell ref="AA130:AC130"/>
    <mergeCell ref="AD130:AE130"/>
    <mergeCell ref="AG130:AH130"/>
    <mergeCell ref="AI130:AK130"/>
    <mergeCell ref="V129:X129"/>
    <mergeCell ref="AA129:AC129"/>
    <mergeCell ref="AD129:AE129"/>
    <mergeCell ref="AG129:AH129"/>
    <mergeCell ref="AI129:AK129"/>
    <mergeCell ref="E130:G130"/>
    <mergeCell ref="I130:K130"/>
    <mergeCell ref="L130:M130"/>
    <mergeCell ref="P130:Q130"/>
    <mergeCell ref="R130:S130"/>
    <mergeCell ref="E129:G129"/>
    <mergeCell ref="I129:K129"/>
    <mergeCell ref="L129:M129"/>
    <mergeCell ref="P129:Q129"/>
    <mergeCell ref="R129:S129"/>
    <mergeCell ref="T129:U129"/>
    <mergeCell ref="T128:U128"/>
    <mergeCell ref="V128:X128"/>
    <mergeCell ref="AA128:AC128"/>
    <mergeCell ref="AD128:AE128"/>
    <mergeCell ref="AG128:AH128"/>
    <mergeCell ref="AI128:AK128"/>
    <mergeCell ref="V127:X127"/>
    <mergeCell ref="AA127:AC127"/>
    <mergeCell ref="AD127:AE127"/>
    <mergeCell ref="AG127:AH127"/>
    <mergeCell ref="AI127:AK127"/>
    <mergeCell ref="E128:G128"/>
    <mergeCell ref="I128:K128"/>
    <mergeCell ref="L128:M128"/>
    <mergeCell ref="P128:Q128"/>
    <mergeCell ref="R128:S128"/>
    <mergeCell ref="AA126:AC126"/>
    <mergeCell ref="AD126:AE126"/>
    <mergeCell ref="AG126:AH126"/>
    <mergeCell ref="AI126:AK126"/>
    <mergeCell ref="E127:G127"/>
    <mergeCell ref="I127:K127"/>
    <mergeCell ref="L127:M127"/>
    <mergeCell ref="P127:Q127"/>
    <mergeCell ref="R127:S127"/>
    <mergeCell ref="T127:U127"/>
    <mergeCell ref="AD125:AE125"/>
    <mergeCell ref="AF125:AH125"/>
    <mergeCell ref="AI125:AK125"/>
    <mergeCell ref="E126:G126"/>
    <mergeCell ref="I126:K126"/>
    <mergeCell ref="L126:M126"/>
    <mergeCell ref="P126:Q126"/>
    <mergeCell ref="R126:S126"/>
    <mergeCell ref="T126:U126"/>
    <mergeCell ref="V126:X126"/>
    <mergeCell ref="E125:G125"/>
    <mergeCell ref="I125:M125"/>
    <mergeCell ref="O125:Q125"/>
    <mergeCell ref="R125:S125"/>
    <mergeCell ref="T125:X125"/>
    <mergeCell ref="Z125:AC125"/>
    <mergeCell ref="T124:U124"/>
    <mergeCell ref="V124:X124"/>
    <mergeCell ref="AA124:AC124"/>
    <mergeCell ref="AD124:AE124"/>
    <mergeCell ref="AG124:AH124"/>
    <mergeCell ref="AI124:AK124"/>
    <mergeCell ref="V123:X123"/>
    <mergeCell ref="AA123:AC123"/>
    <mergeCell ref="AD123:AE123"/>
    <mergeCell ref="AG123:AH123"/>
    <mergeCell ref="AI123:AK123"/>
    <mergeCell ref="E124:G124"/>
    <mergeCell ref="I124:K124"/>
    <mergeCell ref="L124:M124"/>
    <mergeCell ref="P124:Q124"/>
    <mergeCell ref="R124:S124"/>
    <mergeCell ref="E123:G123"/>
    <mergeCell ref="I123:K123"/>
    <mergeCell ref="L123:M123"/>
    <mergeCell ref="P123:Q123"/>
    <mergeCell ref="R123:S123"/>
    <mergeCell ref="T123:U123"/>
    <mergeCell ref="T122:U122"/>
    <mergeCell ref="V122:X122"/>
    <mergeCell ref="AA122:AC122"/>
    <mergeCell ref="AD122:AE122"/>
    <mergeCell ref="AG122:AH122"/>
    <mergeCell ref="AI122:AK122"/>
    <mergeCell ref="V121:X121"/>
    <mergeCell ref="AA121:AC121"/>
    <mergeCell ref="AD121:AE121"/>
    <mergeCell ref="AG121:AH121"/>
    <mergeCell ref="AI121:AK121"/>
    <mergeCell ref="E122:G122"/>
    <mergeCell ref="I122:K122"/>
    <mergeCell ref="L122:M122"/>
    <mergeCell ref="P122:Q122"/>
    <mergeCell ref="R122:S122"/>
    <mergeCell ref="E121:G121"/>
    <mergeCell ref="I121:K121"/>
    <mergeCell ref="L121:M121"/>
    <mergeCell ref="P121:Q121"/>
    <mergeCell ref="R121:S121"/>
    <mergeCell ref="T121:U121"/>
    <mergeCell ref="T120:U120"/>
    <mergeCell ref="V120:X120"/>
    <mergeCell ref="AA120:AC120"/>
    <mergeCell ref="AD120:AE120"/>
    <mergeCell ref="AG120:AH120"/>
    <mergeCell ref="AI120:AK120"/>
    <mergeCell ref="V119:X119"/>
    <mergeCell ref="AA119:AC119"/>
    <mergeCell ref="AD119:AE119"/>
    <mergeCell ref="AG119:AH119"/>
    <mergeCell ref="AI119:AK119"/>
    <mergeCell ref="E120:G120"/>
    <mergeCell ref="I120:K120"/>
    <mergeCell ref="L120:M120"/>
    <mergeCell ref="P120:Q120"/>
    <mergeCell ref="R120:S120"/>
    <mergeCell ref="E119:G119"/>
    <mergeCell ref="I119:K119"/>
    <mergeCell ref="L119:M119"/>
    <mergeCell ref="P119:Q119"/>
    <mergeCell ref="R119:S119"/>
    <mergeCell ref="T119:U119"/>
    <mergeCell ref="T118:U118"/>
    <mergeCell ref="V118:X118"/>
    <mergeCell ref="AA118:AC118"/>
    <mergeCell ref="AD118:AE118"/>
    <mergeCell ref="AG118:AH118"/>
    <mergeCell ref="AI118:AK118"/>
    <mergeCell ref="V117:X117"/>
    <mergeCell ref="AA117:AC117"/>
    <mergeCell ref="AD117:AE117"/>
    <mergeCell ref="AG117:AH117"/>
    <mergeCell ref="AI117:AK117"/>
    <mergeCell ref="E118:G118"/>
    <mergeCell ref="I118:K118"/>
    <mergeCell ref="L118:M118"/>
    <mergeCell ref="P118:Q118"/>
    <mergeCell ref="R118:S118"/>
    <mergeCell ref="E117:G117"/>
    <mergeCell ref="I117:K117"/>
    <mergeCell ref="L117:M117"/>
    <mergeCell ref="P117:Q117"/>
    <mergeCell ref="R117:S117"/>
    <mergeCell ref="T117:U117"/>
    <mergeCell ref="T116:U116"/>
    <mergeCell ref="V116:X116"/>
    <mergeCell ref="AA116:AC116"/>
    <mergeCell ref="AD116:AE116"/>
    <mergeCell ref="AG116:AH116"/>
    <mergeCell ref="AI116:AK116"/>
    <mergeCell ref="V115:X115"/>
    <mergeCell ref="AA115:AC115"/>
    <mergeCell ref="AD115:AE115"/>
    <mergeCell ref="AG115:AH115"/>
    <mergeCell ref="AI115:AK115"/>
    <mergeCell ref="E116:G116"/>
    <mergeCell ref="I116:K116"/>
    <mergeCell ref="L116:M116"/>
    <mergeCell ref="P116:Q116"/>
    <mergeCell ref="R116:S116"/>
    <mergeCell ref="E115:G115"/>
    <mergeCell ref="I115:K115"/>
    <mergeCell ref="L115:M115"/>
    <mergeCell ref="P115:Q115"/>
    <mergeCell ref="R115:S115"/>
    <mergeCell ref="T115:U115"/>
    <mergeCell ref="T114:U114"/>
    <mergeCell ref="V114:X114"/>
    <mergeCell ref="AA114:AC114"/>
    <mergeCell ref="AD114:AE114"/>
    <mergeCell ref="AG114:AH114"/>
    <mergeCell ref="AI114:AK114"/>
    <mergeCell ref="V113:X113"/>
    <mergeCell ref="AA113:AC113"/>
    <mergeCell ref="AD113:AE113"/>
    <mergeCell ref="AG113:AH113"/>
    <mergeCell ref="AI113:AK113"/>
    <mergeCell ref="E114:G114"/>
    <mergeCell ref="I114:K114"/>
    <mergeCell ref="L114:M114"/>
    <mergeCell ref="P114:Q114"/>
    <mergeCell ref="R114:S114"/>
    <mergeCell ref="E113:G113"/>
    <mergeCell ref="I113:K113"/>
    <mergeCell ref="L113:M113"/>
    <mergeCell ref="P113:Q113"/>
    <mergeCell ref="R113:S113"/>
    <mergeCell ref="T113:U113"/>
    <mergeCell ref="T112:U112"/>
    <mergeCell ref="V112:X112"/>
    <mergeCell ref="AA112:AC112"/>
    <mergeCell ref="AD112:AE112"/>
    <mergeCell ref="AG112:AH112"/>
    <mergeCell ref="AI112:AK112"/>
    <mergeCell ref="V111:X111"/>
    <mergeCell ref="AA111:AC111"/>
    <mergeCell ref="AD111:AE111"/>
    <mergeCell ref="AG111:AH111"/>
    <mergeCell ref="AI111:AK111"/>
    <mergeCell ref="E112:G112"/>
    <mergeCell ref="I112:K112"/>
    <mergeCell ref="L112:M112"/>
    <mergeCell ref="P112:Q112"/>
    <mergeCell ref="R112:S112"/>
    <mergeCell ref="E111:G111"/>
    <mergeCell ref="I111:K111"/>
    <mergeCell ref="L111:M111"/>
    <mergeCell ref="P111:Q111"/>
    <mergeCell ref="R111:S111"/>
    <mergeCell ref="T111:U111"/>
    <mergeCell ref="T110:U110"/>
    <mergeCell ref="V110:X110"/>
    <mergeCell ref="AA110:AC110"/>
    <mergeCell ref="AD110:AE110"/>
    <mergeCell ref="AG110:AH110"/>
    <mergeCell ref="AI110:AK110"/>
    <mergeCell ref="V109:X109"/>
    <mergeCell ref="AA109:AC109"/>
    <mergeCell ref="AD109:AE109"/>
    <mergeCell ref="AG109:AH109"/>
    <mergeCell ref="AI109:AK109"/>
    <mergeCell ref="E110:G110"/>
    <mergeCell ref="I110:K110"/>
    <mergeCell ref="L110:M110"/>
    <mergeCell ref="P110:Q110"/>
    <mergeCell ref="R110:S110"/>
    <mergeCell ref="E109:G109"/>
    <mergeCell ref="I109:K109"/>
    <mergeCell ref="L109:M109"/>
    <mergeCell ref="P109:Q109"/>
    <mergeCell ref="R109:S109"/>
    <mergeCell ref="T109:U109"/>
    <mergeCell ref="T108:U108"/>
    <mergeCell ref="V108:X108"/>
    <mergeCell ref="AA108:AC108"/>
    <mergeCell ref="AD108:AE108"/>
    <mergeCell ref="AG108:AH108"/>
    <mergeCell ref="AI108:AK108"/>
    <mergeCell ref="V107:X107"/>
    <mergeCell ref="AA107:AC107"/>
    <mergeCell ref="AD107:AE107"/>
    <mergeCell ref="AG107:AH107"/>
    <mergeCell ref="AI107:AK107"/>
    <mergeCell ref="E108:G108"/>
    <mergeCell ref="I108:K108"/>
    <mergeCell ref="L108:M108"/>
    <mergeCell ref="P108:Q108"/>
    <mergeCell ref="R108:S108"/>
    <mergeCell ref="Z106:AC106"/>
    <mergeCell ref="AD106:AE106"/>
    <mergeCell ref="AF106:AH106"/>
    <mergeCell ref="AI106:AK106"/>
    <mergeCell ref="E107:G107"/>
    <mergeCell ref="I107:K107"/>
    <mergeCell ref="L107:M107"/>
    <mergeCell ref="P107:Q107"/>
    <mergeCell ref="R107:S107"/>
    <mergeCell ref="T107:U107"/>
    <mergeCell ref="V105:X105"/>
    <mergeCell ref="AA105:AC105"/>
    <mergeCell ref="AD105:AE105"/>
    <mergeCell ref="AG105:AH105"/>
    <mergeCell ref="AI105:AK105"/>
    <mergeCell ref="E106:G106"/>
    <mergeCell ref="I106:M106"/>
    <mergeCell ref="O106:Q106"/>
    <mergeCell ref="R106:S106"/>
    <mergeCell ref="T106:X106"/>
    <mergeCell ref="E105:G105"/>
    <mergeCell ref="I105:K105"/>
    <mergeCell ref="L105:M105"/>
    <mergeCell ref="P105:Q105"/>
    <mergeCell ref="R105:S105"/>
    <mergeCell ref="T105:U105"/>
    <mergeCell ref="T104:U104"/>
    <mergeCell ref="V104:X104"/>
    <mergeCell ref="AA104:AC104"/>
    <mergeCell ref="AD104:AE104"/>
    <mergeCell ref="AG104:AH104"/>
    <mergeCell ref="AI104:AK104"/>
    <mergeCell ref="V103:X103"/>
    <mergeCell ref="AA103:AC103"/>
    <mergeCell ref="AD103:AE103"/>
    <mergeCell ref="AG103:AH103"/>
    <mergeCell ref="AI103:AK103"/>
    <mergeCell ref="E104:G104"/>
    <mergeCell ref="I104:K104"/>
    <mergeCell ref="L104:M104"/>
    <mergeCell ref="P104:Q104"/>
    <mergeCell ref="R104:S104"/>
    <mergeCell ref="E103:G103"/>
    <mergeCell ref="I103:K103"/>
    <mergeCell ref="L103:M103"/>
    <mergeCell ref="P103:Q103"/>
    <mergeCell ref="R103:S103"/>
    <mergeCell ref="T103:U103"/>
    <mergeCell ref="T102:U102"/>
    <mergeCell ref="V102:X102"/>
    <mergeCell ref="AA102:AC102"/>
    <mergeCell ref="AD102:AE102"/>
    <mergeCell ref="AG102:AH102"/>
    <mergeCell ref="AI102:AK102"/>
    <mergeCell ref="V101:X101"/>
    <mergeCell ref="AA101:AC101"/>
    <mergeCell ref="AD101:AE101"/>
    <mergeCell ref="AG101:AH101"/>
    <mergeCell ref="AI101:AK101"/>
    <mergeCell ref="E102:G102"/>
    <mergeCell ref="I102:K102"/>
    <mergeCell ref="L102:M102"/>
    <mergeCell ref="P102:Q102"/>
    <mergeCell ref="R102:S102"/>
    <mergeCell ref="E101:G101"/>
    <mergeCell ref="I101:K101"/>
    <mergeCell ref="L101:M101"/>
    <mergeCell ref="P101:Q101"/>
    <mergeCell ref="R101:S101"/>
    <mergeCell ref="T101:U101"/>
    <mergeCell ref="T100:U100"/>
    <mergeCell ref="V100:X100"/>
    <mergeCell ref="AA100:AC100"/>
    <mergeCell ref="AD100:AE100"/>
    <mergeCell ref="AG100:AH100"/>
    <mergeCell ref="AI100:AK100"/>
    <mergeCell ref="V99:X99"/>
    <mergeCell ref="AA99:AC99"/>
    <mergeCell ref="AD99:AE99"/>
    <mergeCell ref="AG99:AH99"/>
    <mergeCell ref="AI99:AK99"/>
    <mergeCell ref="E100:G100"/>
    <mergeCell ref="I100:K100"/>
    <mergeCell ref="L100:M100"/>
    <mergeCell ref="P100:Q100"/>
    <mergeCell ref="R100:S100"/>
    <mergeCell ref="E99:G99"/>
    <mergeCell ref="I99:K99"/>
    <mergeCell ref="L99:M99"/>
    <mergeCell ref="P99:Q99"/>
    <mergeCell ref="R99:S99"/>
    <mergeCell ref="T99:U99"/>
    <mergeCell ref="T98:U98"/>
    <mergeCell ref="V98:X98"/>
    <mergeCell ref="AA98:AC98"/>
    <mergeCell ref="AD98:AE98"/>
    <mergeCell ref="AG98:AH98"/>
    <mergeCell ref="AI98:AK98"/>
    <mergeCell ref="V97:X97"/>
    <mergeCell ref="AA97:AC97"/>
    <mergeCell ref="AD97:AE97"/>
    <mergeCell ref="AG97:AH97"/>
    <mergeCell ref="AI97:AK97"/>
    <mergeCell ref="E98:G98"/>
    <mergeCell ref="I98:K98"/>
    <mergeCell ref="L98:M98"/>
    <mergeCell ref="P98:Q98"/>
    <mergeCell ref="R98:S98"/>
    <mergeCell ref="E97:G97"/>
    <mergeCell ref="I97:K97"/>
    <mergeCell ref="L97:M97"/>
    <mergeCell ref="P97:Q97"/>
    <mergeCell ref="R97:S97"/>
    <mergeCell ref="T97:U97"/>
    <mergeCell ref="T96:U96"/>
    <mergeCell ref="V96:X96"/>
    <mergeCell ref="AA96:AC96"/>
    <mergeCell ref="AD96:AE96"/>
    <mergeCell ref="AG96:AH96"/>
    <mergeCell ref="AI96:AK96"/>
    <mergeCell ref="V95:X95"/>
    <mergeCell ref="AA95:AC95"/>
    <mergeCell ref="AD95:AE95"/>
    <mergeCell ref="AG95:AH95"/>
    <mergeCell ref="AI95:AK95"/>
    <mergeCell ref="E96:G96"/>
    <mergeCell ref="I96:K96"/>
    <mergeCell ref="L96:M96"/>
    <mergeCell ref="P96:Q96"/>
    <mergeCell ref="R96:S96"/>
    <mergeCell ref="E95:G95"/>
    <mergeCell ref="I95:K95"/>
    <mergeCell ref="L95:M95"/>
    <mergeCell ref="P95:Q95"/>
    <mergeCell ref="R95:S95"/>
    <mergeCell ref="T95:U95"/>
    <mergeCell ref="T94:U94"/>
    <mergeCell ref="V94:X94"/>
    <mergeCell ref="AA94:AC94"/>
    <mergeCell ref="AD94:AE94"/>
    <mergeCell ref="AG94:AH94"/>
    <mergeCell ref="AI94:AK94"/>
    <mergeCell ref="V93:X93"/>
    <mergeCell ref="AA93:AC93"/>
    <mergeCell ref="AD93:AE93"/>
    <mergeCell ref="AG93:AH93"/>
    <mergeCell ref="AI93:AK93"/>
    <mergeCell ref="E94:G94"/>
    <mergeCell ref="I94:K94"/>
    <mergeCell ref="L94:M94"/>
    <mergeCell ref="P94:Q94"/>
    <mergeCell ref="R94:S94"/>
    <mergeCell ref="E93:G93"/>
    <mergeCell ref="I93:K93"/>
    <mergeCell ref="L93:M93"/>
    <mergeCell ref="P93:Q93"/>
    <mergeCell ref="R93:S93"/>
    <mergeCell ref="T93:U93"/>
    <mergeCell ref="T92:U92"/>
    <mergeCell ref="V92:X92"/>
    <mergeCell ref="AA92:AC92"/>
    <mergeCell ref="AD92:AE92"/>
    <mergeCell ref="AG92:AH92"/>
    <mergeCell ref="AI92:AK92"/>
    <mergeCell ref="V91:X91"/>
    <mergeCell ref="AA91:AC91"/>
    <mergeCell ref="AD91:AE91"/>
    <mergeCell ref="AG91:AH91"/>
    <mergeCell ref="AI91:AK91"/>
    <mergeCell ref="E92:G92"/>
    <mergeCell ref="I92:K92"/>
    <mergeCell ref="L92:M92"/>
    <mergeCell ref="P92:Q92"/>
    <mergeCell ref="R92:S92"/>
    <mergeCell ref="E91:G91"/>
    <mergeCell ref="I91:K91"/>
    <mergeCell ref="L91:M91"/>
    <mergeCell ref="P91:Q91"/>
    <mergeCell ref="R91:S91"/>
    <mergeCell ref="T91:U91"/>
    <mergeCell ref="T90:U90"/>
    <mergeCell ref="V90:X90"/>
    <mergeCell ref="AA90:AC90"/>
    <mergeCell ref="AD90:AE90"/>
    <mergeCell ref="AG90:AH90"/>
    <mergeCell ref="AI90:AK90"/>
    <mergeCell ref="V89:X89"/>
    <mergeCell ref="AA89:AC89"/>
    <mergeCell ref="AD89:AE89"/>
    <mergeCell ref="AG89:AH89"/>
    <mergeCell ref="AI89:AK89"/>
    <mergeCell ref="E90:G90"/>
    <mergeCell ref="I90:K90"/>
    <mergeCell ref="L90:M90"/>
    <mergeCell ref="P90:Q90"/>
    <mergeCell ref="R90:S90"/>
    <mergeCell ref="AA88:AC88"/>
    <mergeCell ref="AD88:AE88"/>
    <mergeCell ref="AG88:AH88"/>
    <mergeCell ref="AI88:AK88"/>
    <mergeCell ref="E89:G89"/>
    <mergeCell ref="I89:K89"/>
    <mergeCell ref="L89:M89"/>
    <mergeCell ref="P89:Q89"/>
    <mergeCell ref="R89:S89"/>
    <mergeCell ref="T89:U89"/>
    <mergeCell ref="AD87:AE87"/>
    <mergeCell ref="AF87:AH87"/>
    <mergeCell ref="AI87:AK87"/>
    <mergeCell ref="E88:G88"/>
    <mergeCell ref="I88:K88"/>
    <mergeCell ref="L88:M88"/>
    <mergeCell ref="P88:Q88"/>
    <mergeCell ref="R88:S88"/>
    <mergeCell ref="T88:U88"/>
    <mergeCell ref="V88:X88"/>
    <mergeCell ref="E87:G87"/>
    <mergeCell ref="I87:M87"/>
    <mergeCell ref="O87:Q87"/>
    <mergeCell ref="R87:S87"/>
    <mergeCell ref="T87:X87"/>
    <mergeCell ref="Z87:AC87"/>
    <mergeCell ref="T86:U86"/>
    <mergeCell ref="V86:X86"/>
    <mergeCell ref="AA86:AC86"/>
    <mergeCell ref="AD86:AE86"/>
    <mergeCell ref="AG86:AH86"/>
    <mergeCell ref="AI86:AK86"/>
    <mergeCell ref="V85:X85"/>
    <mergeCell ref="AA85:AC85"/>
    <mergeCell ref="AD85:AE85"/>
    <mergeCell ref="AG85:AH85"/>
    <mergeCell ref="AI85:AK85"/>
    <mergeCell ref="E86:G86"/>
    <mergeCell ref="I86:K86"/>
    <mergeCell ref="L86:M86"/>
    <mergeCell ref="P86:Q86"/>
    <mergeCell ref="R86:S86"/>
    <mergeCell ref="E85:G85"/>
    <mergeCell ref="I85:K85"/>
    <mergeCell ref="L85:M85"/>
    <mergeCell ref="P85:Q85"/>
    <mergeCell ref="R85:S85"/>
    <mergeCell ref="T85:U85"/>
    <mergeCell ref="T84:U84"/>
    <mergeCell ref="V84:X84"/>
    <mergeCell ref="AA84:AC84"/>
    <mergeCell ref="AD84:AE84"/>
    <mergeCell ref="AG84:AH84"/>
    <mergeCell ref="AI84:AK84"/>
    <mergeCell ref="V83:X83"/>
    <mergeCell ref="AA83:AC83"/>
    <mergeCell ref="AD83:AE83"/>
    <mergeCell ref="AG83:AH83"/>
    <mergeCell ref="AI83:AK83"/>
    <mergeCell ref="E84:G84"/>
    <mergeCell ref="I84:K84"/>
    <mergeCell ref="L84:M84"/>
    <mergeCell ref="P84:Q84"/>
    <mergeCell ref="R84:S84"/>
    <mergeCell ref="E83:G83"/>
    <mergeCell ref="I83:K83"/>
    <mergeCell ref="L83:M83"/>
    <mergeCell ref="P83:Q83"/>
    <mergeCell ref="R83:S83"/>
    <mergeCell ref="T83:U83"/>
    <mergeCell ref="T82:U82"/>
    <mergeCell ref="V82:X82"/>
    <mergeCell ref="AA82:AC82"/>
    <mergeCell ref="AD82:AE82"/>
    <mergeCell ref="AG82:AH82"/>
    <mergeCell ref="AI82:AK82"/>
    <mergeCell ref="V81:X81"/>
    <mergeCell ref="AA81:AC81"/>
    <mergeCell ref="AD81:AE81"/>
    <mergeCell ref="AG81:AH81"/>
    <mergeCell ref="AI81:AK81"/>
    <mergeCell ref="E82:G82"/>
    <mergeCell ref="I82:K82"/>
    <mergeCell ref="L82:M82"/>
    <mergeCell ref="P82:Q82"/>
    <mergeCell ref="R82:S82"/>
    <mergeCell ref="E81:G81"/>
    <mergeCell ref="I81:K81"/>
    <mergeCell ref="L81:M81"/>
    <mergeCell ref="P81:Q81"/>
    <mergeCell ref="R81:S81"/>
    <mergeCell ref="T81:U81"/>
    <mergeCell ref="T80:U80"/>
    <mergeCell ref="V80:X80"/>
    <mergeCell ref="AA80:AC80"/>
    <mergeCell ref="AD80:AE80"/>
    <mergeCell ref="AG80:AH80"/>
    <mergeCell ref="AI80:AK80"/>
    <mergeCell ref="V79:X79"/>
    <mergeCell ref="AA79:AC79"/>
    <mergeCell ref="AD79:AE79"/>
    <mergeCell ref="AG79:AH79"/>
    <mergeCell ref="AI79:AK79"/>
    <mergeCell ref="E80:G80"/>
    <mergeCell ref="I80:K80"/>
    <mergeCell ref="L80:M80"/>
    <mergeCell ref="P80:Q80"/>
    <mergeCell ref="R80:S80"/>
    <mergeCell ref="E79:G79"/>
    <mergeCell ref="I79:K79"/>
    <mergeCell ref="L79:M79"/>
    <mergeCell ref="P79:Q79"/>
    <mergeCell ref="R79:S79"/>
    <mergeCell ref="T79:U79"/>
    <mergeCell ref="T78:U78"/>
    <mergeCell ref="V78:X78"/>
    <mergeCell ref="AA78:AC78"/>
    <mergeCell ref="AD78:AE78"/>
    <mergeCell ref="AG78:AH78"/>
    <mergeCell ref="AI78:AK78"/>
    <mergeCell ref="V77:X77"/>
    <mergeCell ref="AA77:AC77"/>
    <mergeCell ref="AD77:AE77"/>
    <mergeCell ref="AG77:AH77"/>
    <mergeCell ref="AI77:AK77"/>
    <mergeCell ref="E78:G78"/>
    <mergeCell ref="I78:K78"/>
    <mergeCell ref="L78:M78"/>
    <mergeCell ref="P78:Q78"/>
    <mergeCell ref="R78:S78"/>
    <mergeCell ref="E77:G77"/>
    <mergeCell ref="I77:K77"/>
    <mergeCell ref="L77:M77"/>
    <mergeCell ref="P77:Q77"/>
    <mergeCell ref="R77:S77"/>
    <mergeCell ref="T77:U77"/>
    <mergeCell ref="T76:U76"/>
    <mergeCell ref="V76:X76"/>
    <mergeCell ref="AA76:AC76"/>
    <mergeCell ref="AD76:AE76"/>
    <mergeCell ref="AG76:AH76"/>
    <mergeCell ref="AI76:AK76"/>
    <mergeCell ref="V75:X75"/>
    <mergeCell ref="AA75:AC75"/>
    <mergeCell ref="AD75:AE75"/>
    <mergeCell ref="AG75:AH75"/>
    <mergeCell ref="AI75:AK75"/>
    <mergeCell ref="E76:G76"/>
    <mergeCell ref="I76:K76"/>
    <mergeCell ref="L76:M76"/>
    <mergeCell ref="P76:Q76"/>
    <mergeCell ref="R76:S76"/>
    <mergeCell ref="E75:G75"/>
    <mergeCell ref="I75:K75"/>
    <mergeCell ref="L75:M75"/>
    <mergeCell ref="P75:Q75"/>
    <mergeCell ref="R75:S75"/>
    <mergeCell ref="T75:U75"/>
    <mergeCell ref="T74:U74"/>
    <mergeCell ref="V74:X74"/>
    <mergeCell ref="AA74:AC74"/>
    <mergeCell ref="AD74:AE74"/>
    <mergeCell ref="AG74:AH74"/>
    <mergeCell ref="AI74:AK74"/>
    <mergeCell ref="V73:X73"/>
    <mergeCell ref="AA73:AC73"/>
    <mergeCell ref="AD73:AE73"/>
    <mergeCell ref="AG73:AH73"/>
    <mergeCell ref="AI73:AK73"/>
    <mergeCell ref="E74:G74"/>
    <mergeCell ref="I74:K74"/>
    <mergeCell ref="L74:M74"/>
    <mergeCell ref="P74:Q74"/>
    <mergeCell ref="R74:S74"/>
    <mergeCell ref="E73:G73"/>
    <mergeCell ref="I73:K73"/>
    <mergeCell ref="L73:M73"/>
    <mergeCell ref="P73:Q73"/>
    <mergeCell ref="R73:S73"/>
    <mergeCell ref="T73:U73"/>
    <mergeCell ref="T72:U72"/>
    <mergeCell ref="V72:X72"/>
    <mergeCell ref="AA72:AC72"/>
    <mergeCell ref="AD72:AE72"/>
    <mergeCell ref="AG72:AH72"/>
    <mergeCell ref="AI72:AK72"/>
    <mergeCell ref="V71:X71"/>
    <mergeCell ref="AA71:AC71"/>
    <mergeCell ref="AD71:AE71"/>
    <mergeCell ref="AG71:AH71"/>
    <mergeCell ref="AI71:AK71"/>
    <mergeCell ref="E72:G72"/>
    <mergeCell ref="I72:K72"/>
    <mergeCell ref="L72:M72"/>
    <mergeCell ref="P72:Q72"/>
    <mergeCell ref="R72:S72"/>
    <mergeCell ref="E71:G71"/>
    <mergeCell ref="I71:K71"/>
    <mergeCell ref="L71:M71"/>
    <mergeCell ref="P71:Q71"/>
    <mergeCell ref="R71:S71"/>
    <mergeCell ref="T71:U71"/>
    <mergeCell ref="T70:U70"/>
    <mergeCell ref="V70:X70"/>
    <mergeCell ref="AA70:AC70"/>
    <mergeCell ref="AD70:AE70"/>
    <mergeCell ref="AG70:AH70"/>
    <mergeCell ref="AI70:AK70"/>
    <mergeCell ref="V69:X69"/>
    <mergeCell ref="AA69:AC69"/>
    <mergeCell ref="AD69:AE69"/>
    <mergeCell ref="AG69:AH69"/>
    <mergeCell ref="AI69:AK69"/>
    <mergeCell ref="E70:G70"/>
    <mergeCell ref="I70:K70"/>
    <mergeCell ref="L70:M70"/>
    <mergeCell ref="P70:Q70"/>
    <mergeCell ref="R70:S70"/>
    <mergeCell ref="Z68:AC68"/>
    <mergeCell ref="AD68:AE68"/>
    <mergeCell ref="AF68:AH68"/>
    <mergeCell ref="AI68:AK68"/>
    <mergeCell ref="E69:G69"/>
    <mergeCell ref="I69:K69"/>
    <mergeCell ref="L69:M69"/>
    <mergeCell ref="P69:Q69"/>
    <mergeCell ref="R69:S69"/>
    <mergeCell ref="T69:U69"/>
    <mergeCell ref="V67:X67"/>
    <mergeCell ref="AA67:AC67"/>
    <mergeCell ref="AD67:AE67"/>
    <mergeCell ref="AG67:AH67"/>
    <mergeCell ref="AI67:AK67"/>
    <mergeCell ref="E68:G68"/>
    <mergeCell ref="I68:M68"/>
    <mergeCell ref="O68:Q68"/>
    <mergeCell ref="R68:S68"/>
    <mergeCell ref="T68:X68"/>
    <mergeCell ref="E67:G67"/>
    <mergeCell ref="I67:K67"/>
    <mergeCell ref="L67:M67"/>
    <mergeCell ref="P67:Q67"/>
    <mergeCell ref="R67:S67"/>
    <mergeCell ref="T67:U67"/>
    <mergeCell ref="T66:U66"/>
    <mergeCell ref="V66:X66"/>
    <mergeCell ref="AA66:AC66"/>
    <mergeCell ref="AD66:AE66"/>
    <mergeCell ref="AG66:AH66"/>
    <mergeCell ref="AI66:AK66"/>
    <mergeCell ref="V65:X65"/>
    <mergeCell ref="AA65:AC65"/>
    <mergeCell ref="AD65:AE65"/>
    <mergeCell ref="AG65:AH65"/>
    <mergeCell ref="AI65:AK65"/>
    <mergeCell ref="E66:G66"/>
    <mergeCell ref="I66:K66"/>
    <mergeCell ref="L66:M66"/>
    <mergeCell ref="P66:Q66"/>
    <mergeCell ref="R66:S66"/>
    <mergeCell ref="E65:G65"/>
    <mergeCell ref="I65:K65"/>
    <mergeCell ref="L65:M65"/>
    <mergeCell ref="P65:Q65"/>
    <mergeCell ref="R65:S65"/>
    <mergeCell ref="T65:U65"/>
    <mergeCell ref="T64:U64"/>
    <mergeCell ref="V64:X64"/>
    <mergeCell ref="AA64:AC64"/>
    <mergeCell ref="AD64:AE64"/>
    <mergeCell ref="AG64:AH64"/>
    <mergeCell ref="AI64:AK64"/>
    <mergeCell ref="V63:X63"/>
    <mergeCell ref="AA63:AC63"/>
    <mergeCell ref="AD63:AE63"/>
    <mergeCell ref="AG63:AH63"/>
    <mergeCell ref="AI63:AK63"/>
    <mergeCell ref="E64:G64"/>
    <mergeCell ref="I64:K64"/>
    <mergeCell ref="L64:M64"/>
    <mergeCell ref="P64:Q64"/>
    <mergeCell ref="R64:S64"/>
    <mergeCell ref="E63:G63"/>
    <mergeCell ref="I63:K63"/>
    <mergeCell ref="L63:M63"/>
    <mergeCell ref="P63:Q63"/>
    <mergeCell ref="R63:S63"/>
    <mergeCell ref="T63:U63"/>
    <mergeCell ref="T62:U62"/>
    <mergeCell ref="V62:X62"/>
    <mergeCell ref="AA62:AC62"/>
    <mergeCell ref="AD62:AE62"/>
    <mergeCell ref="AG62:AH62"/>
    <mergeCell ref="AI62:AK62"/>
    <mergeCell ref="V61:X61"/>
    <mergeCell ref="AA61:AC61"/>
    <mergeCell ref="AD61:AE61"/>
    <mergeCell ref="AG61:AH61"/>
    <mergeCell ref="AI61:AK61"/>
    <mergeCell ref="E62:G62"/>
    <mergeCell ref="I62:K62"/>
    <mergeCell ref="L62:M62"/>
    <mergeCell ref="P62:Q62"/>
    <mergeCell ref="R62:S62"/>
    <mergeCell ref="E61:G61"/>
    <mergeCell ref="I61:K61"/>
    <mergeCell ref="L61:M61"/>
    <mergeCell ref="P61:Q61"/>
    <mergeCell ref="R61:S61"/>
    <mergeCell ref="T61:U61"/>
    <mergeCell ref="T60:U60"/>
    <mergeCell ref="V60:X60"/>
    <mergeCell ref="AA60:AC60"/>
    <mergeCell ref="AD60:AE60"/>
    <mergeCell ref="AG60:AH60"/>
    <mergeCell ref="AI60:AK60"/>
    <mergeCell ref="V59:X59"/>
    <mergeCell ref="AA59:AC59"/>
    <mergeCell ref="AD59:AE59"/>
    <mergeCell ref="AG59:AH59"/>
    <mergeCell ref="AI59:AK59"/>
    <mergeCell ref="E60:G60"/>
    <mergeCell ref="I60:K60"/>
    <mergeCell ref="L60:M60"/>
    <mergeCell ref="P60:Q60"/>
    <mergeCell ref="R60:S60"/>
    <mergeCell ref="E59:G59"/>
    <mergeCell ref="I59:K59"/>
    <mergeCell ref="L59:M59"/>
    <mergeCell ref="P59:Q59"/>
    <mergeCell ref="R59:S59"/>
    <mergeCell ref="T59:U59"/>
    <mergeCell ref="T58:U58"/>
    <mergeCell ref="V58:X58"/>
    <mergeCell ref="AA58:AC58"/>
    <mergeCell ref="AD58:AE58"/>
    <mergeCell ref="AG58:AH58"/>
    <mergeCell ref="AI58:AK58"/>
    <mergeCell ref="V57:X57"/>
    <mergeCell ref="AA57:AC57"/>
    <mergeCell ref="AD57:AE57"/>
    <mergeCell ref="AG57:AH57"/>
    <mergeCell ref="AI57:AK57"/>
    <mergeCell ref="E58:G58"/>
    <mergeCell ref="I58:K58"/>
    <mergeCell ref="L58:M58"/>
    <mergeCell ref="P58:Q58"/>
    <mergeCell ref="R58:S58"/>
    <mergeCell ref="E57:G57"/>
    <mergeCell ref="I57:K57"/>
    <mergeCell ref="L57:M57"/>
    <mergeCell ref="P57:Q57"/>
    <mergeCell ref="R57:S57"/>
    <mergeCell ref="T57:U57"/>
    <mergeCell ref="T56:U56"/>
    <mergeCell ref="V56:X56"/>
    <mergeCell ref="AA56:AC56"/>
    <mergeCell ref="AD56:AE56"/>
    <mergeCell ref="AG56:AH56"/>
    <mergeCell ref="AI56:AK56"/>
    <mergeCell ref="V55:X55"/>
    <mergeCell ref="AA55:AC55"/>
    <mergeCell ref="AD55:AE55"/>
    <mergeCell ref="AG55:AH55"/>
    <mergeCell ref="AI55:AK55"/>
    <mergeCell ref="E56:G56"/>
    <mergeCell ref="I56:K56"/>
    <mergeCell ref="L56:M56"/>
    <mergeCell ref="P56:Q56"/>
    <mergeCell ref="R56:S56"/>
    <mergeCell ref="E55:G55"/>
    <mergeCell ref="I55:K55"/>
    <mergeCell ref="L55:M55"/>
    <mergeCell ref="P55:Q55"/>
    <mergeCell ref="R55:S55"/>
    <mergeCell ref="T55:U55"/>
    <mergeCell ref="T54:U54"/>
    <mergeCell ref="V54:X54"/>
    <mergeCell ref="AA54:AC54"/>
    <mergeCell ref="AD54:AE54"/>
    <mergeCell ref="AG54:AH54"/>
    <mergeCell ref="AI54:AK54"/>
    <mergeCell ref="V53:X53"/>
    <mergeCell ref="AA53:AC53"/>
    <mergeCell ref="AD53:AE53"/>
    <mergeCell ref="AG53:AH53"/>
    <mergeCell ref="AI53:AK53"/>
    <mergeCell ref="E54:G54"/>
    <mergeCell ref="I54:K54"/>
    <mergeCell ref="L54:M54"/>
    <mergeCell ref="P54:Q54"/>
    <mergeCell ref="R54:S54"/>
    <mergeCell ref="E53:G53"/>
    <mergeCell ref="I53:K53"/>
    <mergeCell ref="L53:M53"/>
    <mergeCell ref="P53:Q53"/>
    <mergeCell ref="R53:S53"/>
    <mergeCell ref="T53:U53"/>
    <mergeCell ref="T52:U52"/>
    <mergeCell ref="V52:X52"/>
    <mergeCell ref="AA52:AC52"/>
    <mergeCell ref="AD52:AE52"/>
    <mergeCell ref="AG52:AH52"/>
    <mergeCell ref="AI52:AK52"/>
    <mergeCell ref="V51:X51"/>
    <mergeCell ref="AA51:AC51"/>
    <mergeCell ref="AD51:AE51"/>
    <mergeCell ref="AG51:AH51"/>
    <mergeCell ref="AI51:AK51"/>
    <mergeCell ref="E52:G52"/>
    <mergeCell ref="I52:K52"/>
    <mergeCell ref="L52:M52"/>
    <mergeCell ref="P52:Q52"/>
    <mergeCell ref="R52:S52"/>
    <mergeCell ref="AA50:AC50"/>
    <mergeCell ref="AD50:AE50"/>
    <mergeCell ref="AG50:AH50"/>
    <mergeCell ref="AI50:AK50"/>
    <mergeCell ref="E51:G51"/>
    <mergeCell ref="I51:K51"/>
    <mergeCell ref="L51:M51"/>
    <mergeCell ref="P51:Q51"/>
    <mergeCell ref="R51:S51"/>
    <mergeCell ref="T51:U51"/>
    <mergeCell ref="AD49:AE49"/>
    <mergeCell ref="AF49:AH49"/>
    <mergeCell ref="AI49:AK49"/>
    <mergeCell ref="E50:G50"/>
    <mergeCell ref="I50:K50"/>
    <mergeCell ref="L50:M50"/>
    <mergeCell ref="P50:Q50"/>
    <mergeCell ref="R50:S50"/>
    <mergeCell ref="T50:U50"/>
    <mergeCell ref="V50:X50"/>
    <mergeCell ref="E49:G49"/>
    <mergeCell ref="I49:M49"/>
    <mergeCell ref="O49:Q49"/>
    <mergeCell ref="R49:S49"/>
    <mergeCell ref="T49:X49"/>
    <mergeCell ref="Z49:AC49"/>
    <mergeCell ref="T48:U48"/>
    <mergeCell ref="V48:X48"/>
    <mergeCell ref="AA48:AC48"/>
    <mergeCell ref="AD48:AE48"/>
    <mergeCell ref="AG48:AH48"/>
    <mergeCell ref="AI48:AK48"/>
    <mergeCell ref="V47:X47"/>
    <mergeCell ref="AA47:AC47"/>
    <mergeCell ref="AD47:AE47"/>
    <mergeCell ref="AG47:AH47"/>
    <mergeCell ref="AI47:AK47"/>
    <mergeCell ref="E48:G48"/>
    <mergeCell ref="I48:K48"/>
    <mergeCell ref="L48:M48"/>
    <mergeCell ref="P48:Q48"/>
    <mergeCell ref="R48:S48"/>
    <mergeCell ref="E47:G47"/>
    <mergeCell ref="I47:K47"/>
    <mergeCell ref="L47:M47"/>
    <mergeCell ref="P47:Q47"/>
    <mergeCell ref="R47:S47"/>
    <mergeCell ref="T47:U47"/>
    <mergeCell ref="T46:U46"/>
    <mergeCell ref="V46:X46"/>
    <mergeCell ref="AA46:AC46"/>
    <mergeCell ref="AD46:AE46"/>
    <mergeCell ref="AG46:AH46"/>
    <mergeCell ref="AI46:AK46"/>
    <mergeCell ref="V45:X45"/>
    <mergeCell ref="AA45:AC45"/>
    <mergeCell ref="AD45:AE45"/>
    <mergeCell ref="AG45:AH45"/>
    <mergeCell ref="AI45:AK45"/>
    <mergeCell ref="E46:G46"/>
    <mergeCell ref="I46:K46"/>
    <mergeCell ref="L46:M46"/>
    <mergeCell ref="P46:Q46"/>
    <mergeCell ref="R46:S46"/>
    <mergeCell ref="E45:G45"/>
    <mergeCell ref="I45:K45"/>
    <mergeCell ref="L45:M45"/>
    <mergeCell ref="P45:Q45"/>
    <mergeCell ref="R45:S45"/>
    <mergeCell ref="T45:U45"/>
    <mergeCell ref="T44:U44"/>
    <mergeCell ref="V44:X44"/>
    <mergeCell ref="AA44:AC44"/>
    <mergeCell ref="AD44:AE44"/>
    <mergeCell ref="AG44:AH44"/>
    <mergeCell ref="AI44:AK44"/>
    <mergeCell ref="V43:X43"/>
    <mergeCell ref="AA43:AC43"/>
    <mergeCell ref="AD43:AE43"/>
    <mergeCell ref="AG43:AH43"/>
    <mergeCell ref="AI43:AK43"/>
    <mergeCell ref="E44:G44"/>
    <mergeCell ref="I44:K44"/>
    <mergeCell ref="L44:M44"/>
    <mergeCell ref="P44:Q44"/>
    <mergeCell ref="R44:S44"/>
    <mergeCell ref="E43:G43"/>
    <mergeCell ref="I43:K43"/>
    <mergeCell ref="L43:M43"/>
    <mergeCell ref="P43:Q43"/>
    <mergeCell ref="R43:S43"/>
    <mergeCell ref="T43:U43"/>
    <mergeCell ref="T42:U42"/>
    <mergeCell ref="V42:X42"/>
    <mergeCell ref="AA42:AC42"/>
    <mergeCell ref="AD42:AE42"/>
    <mergeCell ref="AG42:AH42"/>
    <mergeCell ref="AI42:AK42"/>
    <mergeCell ref="V41:X41"/>
    <mergeCell ref="AA41:AC41"/>
    <mergeCell ref="AD41:AE41"/>
    <mergeCell ref="AG41:AH41"/>
    <mergeCell ref="AI41:AK41"/>
    <mergeCell ref="E42:G42"/>
    <mergeCell ref="I42:K42"/>
    <mergeCell ref="L42:M42"/>
    <mergeCell ref="P42:Q42"/>
    <mergeCell ref="R42:S42"/>
    <mergeCell ref="E41:G41"/>
    <mergeCell ref="I41:K41"/>
    <mergeCell ref="L41:M41"/>
    <mergeCell ref="P41:Q41"/>
    <mergeCell ref="R41:S41"/>
    <mergeCell ref="T41:U41"/>
    <mergeCell ref="T40:U40"/>
    <mergeCell ref="V40:X40"/>
    <mergeCell ref="AA40:AC40"/>
    <mergeCell ref="AD40:AE40"/>
    <mergeCell ref="AG40:AH40"/>
    <mergeCell ref="AI40:AK40"/>
    <mergeCell ref="V39:X39"/>
    <mergeCell ref="AA39:AC39"/>
    <mergeCell ref="AD39:AE39"/>
    <mergeCell ref="AG39:AH39"/>
    <mergeCell ref="AI39:AK39"/>
    <mergeCell ref="E40:G40"/>
    <mergeCell ref="I40:K40"/>
    <mergeCell ref="L40:M40"/>
    <mergeCell ref="P40:Q40"/>
    <mergeCell ref="R40:S40"/>
    <mergeCell ref="E39:G39"/>
    <mergeCell ref="I39:K39"/>
    <mergeCell ref="L39:M39"/>
    <mergeCell ref="P39:Q39"/>
    <mergeCell ref="R39:S39"/>
    <mergeCell ref="T39:U39"/>
    <mergeCell ref="T38:U38"/>
    <mergeCell ref="V38:X38"/>
    <mergeCell ref="AA38:AC38"/>
    <mergeCell ref="AD38:AE38"/>
    <mergeCell ref="AG38:AH38"/>
    <mergeCell ref="AI38:AK38"/>
    <mergeCell ref="V37:X37"/>
    <mergeCell ref="AA37:AC37"/>
    <mergeCell ref="AD37:AE37"/>
    <mergeCell ref="AG37:AH37"/>
    <mergeCell ref="AI37:AK37"/>
    <mergeCell ref="E38:G38"/>
    <mergeCell ref="I38:K38"/>
    <mergeCell ref="L38:M38"/>
    <mergeCell ref="P38:Q38"/>
    <mergeCell ref="R38:S38"/>
    <mergeCell ref="E37:G37"/>
    <mergeCell ref="I37:K37"/>
    <mergeCell ref="L37:M37"/>
    <mergeCell ref="P37:Q37"/>
    <mergeCell ref="R37:S37"/>
    <mergeCell ref="T37:U37"/>
    <mergeCell ref="T36:U36"/>
    <mergeCell ref="V36:X36"/>
    <mergeCell ref="AA36:AC36"/>
    <mergeCell ref="AD36:AE36"/>
    <mergeCell ref="AG36:AH36"/>
    <mergeCell ref="AI36:AK36"/>
    <mergeCell ref="V35:X35"/>
    <mergeCell ref="AA35:AC35"/>
    <mergeCell ref="AD35:AE35"/>
    <mergeCell ref="AG35:AH35"/>
    <mergeCell ref="AI35:AK35"/>
    <mergeCell ref="E36:G36"/>
    <mergeCell ref="I36:K36"/>
    <mergeCell ref="L36:M36"/>
    <mergeCell ref="P36:Q36"/>
    <mergeCell ref="R36:S36"/>
    <mergeCell ref="E35:G35"/>
    <mergeCell ref="I35:K35"/>
    <mergeCell ref="L35:M35"/>
    <mergeCell ref="P35:Q35"/>
    <mergeCell ref="R35:S35"/>
    <mergeCell ref="T35:U35"/>
    <mergeCell ref="T34:U34"/>
    <mergeCell ref="V34:X34"/>
    <mergeCell ref="AA34:AC34"/>
    <mergeCell ref="AD34:AE34"/>
    <mergeCell ref="AG34:AH34"/>
    <mergeCell ref="AI34:AK34"/>
    <mergeCell ref="V33:X33"/>
    <mergeCell ref="AA33:AC33"/>
    <mergeCell ref="AD33:AE33"/>
    <mergeCell ref="AG33:AH33"/>
    <mergeCell ref="AI33:AK33"/>
    <mergeCell ref="E34:G34"/>
    <mergeCell ref="I34:K34"/>
    <mergeCell ref="L34:M34"/>
    <mergeCell ref="P34:Q34"/>
    <mergeCell ref="R34:S34"/>
    <mergeCell ref="E33:G33"/>
    <mergeCell ref="I33:K33"/>
    <mergeCell ref="L33:M33"/>
    <mergeCell ref="P33:Q33"/>
    <mergeCell ref="R33:S33"/>
    <mergeCell ref="T33:U33"/>
    <mergeCell ref="T32:U32"/>
    <mergeCell ref="V32:X32"/>
    <mergeCell ref="AA32:AC32"/>
    <mergeCell ref="AD32:AE32"/>
    <mergeCell ref="AG32:AH32"/>
    <mergeCell ref="AI32:AK32"/>
    <mergeCell ref="V31:X31"/>
    <mergeCell ref="AA31:AC31"/>
    <mergeCell ref="AD31:AE31"/>
    <mergeCell ref="AG31:AH31"/>
    <mergeCell ref="AI31:AK31"/>
    <mergeCell ref="E32:G32"/>
    <mergeCell ref="I32:K32"/>
    <mergeCell ref="L32:M32"/>
    <mergeCell ref="P32:Q32"/>
    <mergeCell ref="R32:S32"/>
    <mergeCell ref="Z30:AC30"/>
    <mergeCell ref="AD30:AE30"/>
    <mergeCell ref="AF30:AH30"/>
    <mergeCell ref="AI30:AK30"/>
    <mergeCell ref="E31:G31"/>
    <mergeCell ref="I31:K31"/>
    <mergeCell ref="L31:M31"/>
    <mergeCell ref="P31:Q31"/>
    <mergeCell ref="R31:S31"/>
    <mergeCell ref="T31:U31"/>
    <mergeCell ref="V29:X29"/>
    <mergeCell ref="AA29:AC29"/>
    <mergeCell ref="AD29:AE29"/>
    <mergeCell ref="AG29:AH29"/>
    <mergeCell ref="AI29:AK29"/>
    <mergeCell ref="E30:G30"/>
    <mergeCell ref="I30:M30"/>
    <mergeCell ref="O30:Q30"/>
    <mergeCell ref="R30:S30"/>
    <mergeCell ref="T30:X30"/>
    <mergeCell ref="E29:G29"/>
    <mergeCell ref="I29:K29"/>
    <mergeCell ref="L29:M29"/>
    <mergeCell ref="P29:Q29"/>
    <mergeCell ref="R29:S29"/>
    <mergeCell ref="T29:U29"/>
    <mergeCell ref="T28:U28"/>
    <mergeCell ref="V28:X28"/>
    <mergeCell ref="AA28:AC28"/>
    <mergeCell ref="AD28:AE28"/>
    <mergeCell ref="AG28:AH28"/>
    <mergeCell ref="AI28:AK28"/>
    <mergeCell ref="V27:X27"/>
    <mergeCell ref="AA27:AC27"/>
    <mergeCell ref="AD27:AE27"/>
    <mergeCell ref="AG27:AH27"/>
    <mergeCell ref="AI27:AK27"/>
    <mergeCell ref="E28:G28"/>
    <mergeCell ref="I28:K28"/>
    <mergeCell ref="L28:M28"/>
    <mergeCell ref="P28:Q28"/>
    <mergeCell ref="R28:S28"/>
    <mergeCell ref="E27:G27"/>
    <mergeCell ref="I27:K27"/>
    <mergeCell ref="L27:M27"/>
    <mergeCell ref="P27:Q27"/>
    <mergeCell ref="R27:S27"/>
    <mergeCell ref="T27:U27"/>
    <mergeCell ref="T26:U26"/>
    <mergeCell ref="V26:X26"/>
    <mergeCell ref="AA26:AC26"/>
    <mergeCell ref="AD26:AE26"/>
    <mergeCell ref="AG26:AH26"/>
    <mergeCell ref="AI26:AK26"/>
    <mergeCell ref="V25:X25"/>
    <mergeCell ref="AA25:AC25"/>
    <mergeCell ref="AD25:AE25"/>
    <mergeCell ref="AG25:AH25"/>
    <mergeCell ref="AI25:AK25"/>
    <mergeCell ref="E26:G26"/>
    <mergeCell ref="I26:K26"/>
    <mergeCell ref="L26:M26"/>
    <mergeCell ref="P26:Q26"/>
    <mergeCell ref="R26:S26"/>
    <mergeCell ref="E25:G25"/>
    <mergeCell ref="I25:K25"/>
    <mergeCell ref="L25:M25"/>
    <mergeCell ref="P25:Q25"/>
    <mergeCell ref="R25:S25"/>
    <mergeCell ref="T25:U25"/>
    <mergeCell ref="T24:U24"/>
    <mergeCell ref="V24:X24"/>
    <mergeCell ref="AA24:AC24"/>
    <mergeCell ref="AD24:AE24"/>
    <mergeCell ref="AG24:AH24"/>
    <mergeCell ref="AI24:AK24"/>
    <mergeCell ref="V23:X23"/>
    <mergeCell ref="AA23:AC23"/>
    <mergeCell ref="AD23:AE23"/>
    <mergeCell ref="AG23:AH23"/>
    <mergeCell ref="AI23:AK23"/>
    <mergeCell ref="E24:G24"/>
    <mergeCell ref="I24:K24"/>
    <mergeCell ref="L24:M24"/>
    <mergeCell ref="P24:Q24"/>
    <mergeCell ref="R24:S24"/>
    <mergeCell ref="E23:G23"/>
    <mergeCell ref="I23:K23"/>
    <mergeCell ref="L23:M23"/>
    <mergeCell ref="P23:Q23"/>
    <mergeCell ref="R23:S23"/>
    <mergeCell ref="T23:U23"/>
    <mergeCell ref="T22:U22"/>
    <mergeCell ref="V22:X22"/>
    <mergeCell ref="AA22:AC22"/>
    <mergeCell ref="AD22:AE22"/>
    <mergeCell ref="AG22:AH22"/>
    <mergeCell ref="AI22:AK22"/>
    <mergeCell ref="V21:X21"/>
    <mergeCell ref="AA21:AC21"/>
    <mergeCell ref="AD21:AE21"/>
    <mergeCell ref="AG21:AH21"/>
    <mergeCell ref="AI21:AK21"/>
    <mergeCell ref="E22:G22"/>
    <mergeCell ref="I22:K22"/>
    <mergeCell ref="L22:M22"/>
    <mergeCell ref="P22:Q22"/>
    <mergeCell ref="R22:S22"/>
    <mergeCell ref="E21:G21"/>
    <mergeCell ref="I21:K21"/>
    <mergeCell ref="L21:M21"/>
    <mergeCell ref="P21:Q21"/>
    <mergeCell ref="R21:S21"/>
    <mergeCell ref="T21:U21"/>
    <mergeCell ref="T20:U20"/>
    <mergeCell ref="V20:X20"/>
    <mergeCell ref="AA20:AC20"/>
    <mergeCell ref="AD20:AE20"/>
    <mergeCell ref="AG20:AH20"/>
    <mergeCell ref="AI20:AK20"/>
    <mergeCell ref="V19:X19"/>
    <mergeCell ref="AA19:AC19"/>
    <mergeCell ref="AD19:AE19"/>
    <mergeCell ref="AG19:AH19"/>
    <mergeCell ref="AI19:AK19"/>
    <mergeCell ref="E20:G20"/>
    <mergeCell ref="I20:K20"/>
    <mergeCell ref="L20:M20"/>
    <mergeCell ref="P20:Q20"/>
    <mergeCell ref="R20:S20"/>
    <mergeCell ref="E19:G19"/>
    <mergeCell ref="I19:K19"/>
    <mergeCell ref="L19:M19"/>
    <mergeCell ref="P19:Q19"/>
    <mergeCell ref="R19:S19"/>
    <mergeCell ref="T19:U19"/>
    <mergeCell ref="T18:U18"/>
    <mergeCell ref="V18:X18"/>
    <mergeCell ref="AA18:AC18"/>
    <mergeCell ref="AD18:AE18"/>
    <mergeCell ref="AG18:AH18"/>
    <mergeCell ref="AI18:AK18"/>
    <mergeCell ref="V17:X17"/>
    <mergeCell ref="AA17:AC17"/>
    <mergeCell ref="AD17:AE17"/>
    <mergeCell ref="AG17:AH17"/>
    <mergeCell ref="AI17:AK17"/>
    <mergeCell ref="E18:G18"/>
    <mergeCell ref="I18:K18"/>
    <mergeCell ref="L18:M18"/>
    <mergeCell ref="P18:Q18"/>
    <mergeCell ref="R18:S18"/>
    <mergeCell ref="E17:G17"/>
    <mergeCell ref="I17:K17"/>
    <mergeCell ref="L17:M17"/>
    <mergeCell ref="P17:Q17"/>
    <mergeCell ref="R17:S17"/>
    <mergeCell ref="T17:U17"/>
    <mergeCell ref="T16:U16"/>
    <mergeCell ref="V16:X16"/>
    <mergeCell ref="AA16:AC16"/>
    <mergeCell ref="AD16:AE16"/>
    <mergeCell ref="AG16:AH16"/>
    <mergeCell ref="AI16:AK16"/>
    <mergeCell ref="V15:X15"/>
    <mergeCell ref="AA15:AC15"/>
    <mergeCell ref="AD15:AE15"/>
    <mergeCell ref="AG15:AH15"/>
    <mergeCell ref="AI15:AK15"/>
    <mergeCell ref="E16:G16"/>
    <mergeCell ref="I16:K16"/>
    <mergeCell ref="L16:M16"/>
    <mergeCell ref="P16:Q16"/>
    <mergeCell ref="R16:S16"/>
    <mergeCell ref="E15:G15"/>
    <mergeCell ref="I15:K15"/>
    <mergeCell ref="L15:M15"/>
    <mergeCell ref="P15:Q15"/>
    <mergeCell ref="R15:S15"/>
    <mergeCell ref="T15:U15"/>
    <mergeCell ref="T14:U14"/>
    <mergeCell ref="V14:X14"/>
    <mergeCell ref="AA14:AC14"/>
    <mergeCell ref="AD14:AE14"/>
    <mergeCell ref="AG14:AH14"/>
    <mergeCell ref="AI14:AK14"/>
    <mergeCell ref="V13:X13"/>
    <mergeCell ref="AA13:AC13"/>
    <mergeCell ref="AD13:AE13"/>
    <mergeCell ref="AG13:AH13"/>
    <mergeCell ref="AI13:AK13"/>
    <mergeCell ref="E14:G14"/>
    <mergeCell ref="I14:K14"/>
    <mergeCell ref="L14:M14"/>
    <mergeCell ref="P14:Q14"/>
    <mergeCell ref="R14:S14"/>
    <mergeCell ref="AA12:AC12"/>
    <mergeCell ref="AD12:AE12"/>
    <mergeCell ref="AG12:AH12"/>
    <mergeCell ref="AI12:AK12"/>
    <mergeCell ref="E13:G13"/>
    <mergeCell ref="I13:K13"/>
    <mergeCell ref="L13:M13"/>
    <mergeCell ref="P13:Q13"/>
    <mergeCell ref="R13:S13"/>
    <mergeCell ref="T13:U13"/>
    <mergeCell ref="AD11:AE11"/>
    <mergeCell ref="AF11:AH11"/>
    <mergeCell ref="AI11:AK11"/>
    <mergeCell ref="E12:G12"/>
    <mergeCell ref="I12:K12"/>
    <mergeCell ref="L12:M12"/>
    <mergeCell ref="P12:Q12"/>
    <mergeCell ref="R12:S12"/>
    <mergeCell ref="T12:U12"/>
    <mergeCell ref="V12:X12"/>
    <mergeCell ref="E11:G11"/>
    <mergeCell ref="I11:M11"/>
    <mergeCell ref="O11:Q11"/>
    <mergeCell ref="R11:S11"/>
    <mergeCell ref="T11:X11"/>
    <mergeCell ref="Z11:AC11"/>
    <mergeCell ref="T10:U10"/>
    <mergeCell ref="V10:X10"/>
    <mergeCell ref="AA10:AC10"/>
    <mergeCell ref="AD10:AE10"/>
    <mergeCell ref="AG10:AH10"/>
    <mergeCell ref="AI10:AK10"/>
    <mergeCell ref="E9:G9"/>
    <mergeCell ref="I9:AC9"/>
    <mergeCell ref="AD9:AE9"/>
    <mergeCell ref="AG9:AH9"/>
    <mergeCell ref="AI9:AK9"/>
    <mergeCell ref="E10:G10"/>
    <mergeCell ref="I10:K10"/>
    <mergeCell ref="L10:M10"/>
    <mergeCell ref="P10:Q10"/>
    <mergeCell ref="R10:S10"/>
    <mergeCell ref="A2:I5"/>
    <mergeCell ref="K3:AB3"/>
    <mergeCell ref="L5:T6"/>
    <mergeCell ref="W5:AI6"/>
    <mergeCell ref="D8:AH8"/>
    <mergeCell ref="AI8:AK8"/>
  </mergeCells>
  <pageMargins left="0.23622047244094491" right="0.23622047244094491" top="0.23622047244094491" bottom="0.59055118110236227" header="0.23622047244094491" footer="0.23622047244094491"/>
  <pageSetup scale="95" fitToHeight="0" orientation="portrait" horizontalDpi="300" verticalDpi="300" r:id="rId1"/>
  <headerFooter>
    <oddFooter>&amp;L&amp;"Calibri,Regular"&amp;8BMO Covered Bond Program&amp;C&amp;"Calibri,Regular"&amp;8Monthly Investor Report - February 28, 2026&amp;R&amp;"Calibri,Regular"&amp;8&amp;P of &amp;N</oddFooter>
  </headerFooter>
  <rowBreaks count="4" manualBreakCount="4">
    <brk id="67" max="16383" man="1"/>
    <brk id="123" max="16383" man="1"/>
    <brk id="181" max="16383" man="1"/>
    <brk id="239" max="16383" man="1"/>
  </rowBreaks>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7D054-C44F-4DC9-A67D-EE1F1CC2F291}">
  <sheetPr>
    <tabColor rgb="FF243386"/>
    <pageSetUpPr fitToPage="1"/>
  </sheetPr>
  <dimension ref="A1:J17"/>
  <sheetViews>
    <sheetView showGridLines="0" view="pageBreakPreview" zoomScale="150" zoomScaleNormal="100" zoomScaleSheetLayoutView="150" workbookViewId="0">
      <pane ySplit="7" topLeftCell="A8" activePane="bottomLeft" state="frozen"/>
      <selection activeCell="C42" sqref="C42:J42"/>
      <selection pane="bottomLeft" activeCell="O13" sqref="O13"/>
    </sheetView>
  </sheetViews>
  <sheetFormatPr defaultRowHeight="15" x14ac:dyDescent="0.25"/>
  <cols>
    <col min="1" max="1" width="0.42578125" style="159" customWidth="1"/>
    <col min="2" max="2" width="27" style="159" customWidth="1"/>
    <col min="3" max="3" width="1" style="159" customWidth="1"/>
    <col min="4" max="4" width="1.28515625" style="159" customWidth="1"/>
    <col min="5" max="5" width="29.5703125" style="159" customWidth="1"/>
    <col min="6" max="6" width="2.28515625" style="159" customWidth="1"/>
    <col min="7" max="7" width="26.5703125" style="159" customWidth="1"/>
    <col min="8" max="8" width="19" style="159" customWidth="1"/>
    <col min="9" max="9" width="0" style="159" hidden="1" customWidth="1"/>
    <col min="10" max="10" width="0.42578125" style="159" customWidth="1"/>
    <col min="11" max="11" width="0" style="159" hidden="1" customWidth="1"/>
    <col min="12" max="12" width="0.140625" style="159" customWidth="1"/>
    <col min="13" max="16384" width="9.140625" style="159"/>
  </cols>
  <sheetData>
    <row r="1" spans="1:10" ht="0.2" customHeight="1" x14ac:dyDescent="0.25"/>
    <row r="2" spans="1:10" ht="8.65" customHeight="1" x14ac:dyDescent="0.25">
      <c r="A2" s="156"/>
      <c r="B2" s="156"/>
    </row>
    <row r="3" spans="1:10" ht="15.2" customHeight="1" x14ac:dyDescent="0.25">
      <c r="A3" s="156"/>
      <c r="B3" s="156"/>
      <c r="D3" s="201" t="s">
        <v>1675</v>
      </c>
      <c r="E3" s="156"/>
      <c r="F3" s="156"/>
      <c r="G3" s="156"/>
    </row>
    <row r="4" spans="1:10" ht="0" hidden="1" customHeight="1" x14ac:dyDescent="0.25">
      <c r="A4" s="156"/>
      <c r="B4" s="156"/>
    </row>
    <row r="5" spans="1:10" ht="7.5" customHeight="1" x14ac:dyDescent="0.25">
      <c r="A5" s="156"/>
      <c r="B5" s="156"/>
      <c r="E5" s="165" t="s">
        <v>1676</v>
      </c>
      <c r="G5" s="202" t="s">
        <v>1677</v>
      </c>
      <c r="H5" s="156"/>
    </row>
    <row r="6" spans="1:10" x14ac:dyDescent="0.25">
      <c r="E6" s="156"/>
      <c r="G6" s="156"/>
      <c r="H6" s="156"/>
    </row>
    <row r="7" spans="1:10" ht="9" customHeight="1" x14ac:dyDescent="0.25"/>
    <row r="8" spans="1:10" ht="15.6" customHeight="1" x14ac:dyDescent="0.25">
      <c r="B8" s="366" t="s">
        <v>2074</v>
      </c>
      <c r="C8" s="367"/>
      <c r="D8" s="367"/>
      <c r="E8" s="367"/>
      <c r="F8" s="367"/>
      <c r="G8" s="367"/>
      <c r="H8" s="367"/>
      <c r="I8" s="367"/>
      <c r="J8" s="368"/>
    </row>
    <row r="9" spans="1:10" ht="15.95" customHeight="1" x14ac:dyDescent="0.25">
      <c r="B9" s="369" t="s">
        <v>2075</v>
      </c>
      <c r="C9" s="369"/>
      <c r="D9" s="369"/>
      <c r="E9" s="369"/>
      <c r="F9" s="369"/>
      <c r="G9" s="369"/>
      <c r="H9" s="369"/>
      <c r="I9" s="369"/>
      <c r="J9" s="369"/>
    </row>
    <row r="10" spans="1:10" ht="14.1" customHeight="1" x14ac:dyDescent="0.25">
      <c r="B10" s="370" t="s">
        <v>2076</v>
      </c>
      <c r="C10" s="370"/>
      <c r="D10" s="370"/>
      <c r="E10" s="370"/>
      <c r="F10" s="370"/>
      <c r="G10" s="370"/>
      <c r="H10" s="370"/>
    </row>
    <row r="11" spans="1:10" ht="159.94999999999999" customHeight="1" x14ac:dyDescent="0.25">
      <c r="B11" s="187" t="s">
        <v>2077</v>
      </c>
      <c r="C11" s="268"/>
      <c r="D11" s="268"/>
      <c r="E11" s="268"/>
      <c r="F11" s="268"/>
      <c r="G11" s="268"/>
      <c r="H11" s="268"/>
      <c r="I11" s="268"/>
      <c r="J11" s="268"/>
    </row>
    <row r="12" spans="1:10" ht="14.1" customHeight="1" x14ac:dyDescent="0.25">
      <c r="B12" s="371" t="s">
        <v>2078</v>
      </c>
      <c r="C12" s="371"/>
      <c r="D12" s="371"/>
      <c r="E12" s="371"/>
      <c r="F12" s="371"/>
      <c r="G12" s="371"/>
      <c r="H12" s="371"/>
    </row>
    <row r="13" spans="1:10" ht="200.1" customHeight="1" x14ac:dyDescent="0.25">
      <c r="B13" s="187" t="s">
        <v>2079</v>
      </c>
      <c r="C13" s="268"/>
      <c r="D13" s="268"/>
      <c r="E13" s="268"/>
      <c r="F13" s="268"/>
      <c r="G13" s="268"/>
      <c r="H13" s="268"/>
      <c r="I13" s="268"/>
      <c r="J13" s="268"/>
    </row>
    <row r="14" spans="1:10" ht="75" customHeight="1" x14ac:dyDescent="0.25">
      <c r="B14" s="187" t="s">
        <v>2080</v>
      </c>
      <c r="C14" s="268"/>
      <c r="D14" s="268"/>
      <c r="E14" s="268"/>
      <c r="F14" s="268"/>
      <c r="G14" s="268"/>
      <c r="H14" s="268"/>
      <c r="I14" s="268"/>
      <c r="J14" s="268"/>
    </row>
    <row r="15" spans="1:10" ht="84.95" customHeight="1" x14ac:dyDescent="0.25">
      <c r="B15" s="187" t="s">
        <v>2081</v>
      </c>
      <c r="C15" s="268"/>
      <c r="D15" s="268"/>
      <c r="E15" s="268"/>
      <c r="F15" s="268"/>
      <c r="G15" s="268"/>
      <c r="H15" s="268"/>
      <c r="I15" s="268"/>
      <c r="J15" s="268"/>
    </row>
    <row r="16" spans="1:10" ht="105" customHeight="1" x14ac:dyDescent="0.25">
      <c r="B16" s="187" t="s">
        <v>2082</v>
      </c>
      <c r="C16" s="268"/>
      <c r="D16" s="268"/>
      <c r="E16" s="268"/>
      <c r="F16" s="268"/>
      <c r="G16" s="268"/>
      <c r="H16" s="268"/>
      <c r="I16" s="268"/>
      <c r="J16" s="268"/>
    </row>
    <row r="17" spans="2:10" ht="120" customHeight="1" x14ac:dyDescent="0.25">
      <c r="B17" s="187" t="s">
        <v>2083</v>
      </c>
      <c r="C17" s="268"/>
      <c r="D17" s="268"/>
      <c r="E17" s="268"/>
      <c r="F17" s="268"/>
      <c r="G17" s="268"/>
      <c r="H17" s="268"/>
      <c r="I17" s="268"/>
      <c r="J17" s="268"/>
    </row>
  </sheetData>
  <mergeCells count="14">
    <mergeCell ref="B16:J16"/>
    <mergeCell ref="B17:J17"/>
    <mergeCell ref="B10:H10"/>
    <mergeCell ref="B11:J11"/>
    <mergeCell ref="B12:H12"/>
    <mergeCell ref="B13:J13"/>
    <mergeCell ref="B14:J14"/>
    <mergeCell ref="B15:J15"/>
    <mergeCell ref="A2:B5"/>
    <mergeCell ref="D3:G3"/>
    <mergeCell ref="E5:E6"/>
    <mergeCell ref="G5:H6"/>
    <mergeCell ref="B8:J8"/>
    <mergeCell ref="B9:J9"/>
  </mergeCells>
  <hyperlinks>
    <hyperlink ref="B10" r:id="rId1" display="2025FinalProspectus.pdf" xr:uid="{8A7D3C6B-EBF2-449B-AE47-147CE79A6868}"/>
  </hyperlinks>
  <pageMargins left="0.23622047244094491" right="0.23622047244094491" top="0.23622047244094491" bottom="0.59055118110236227" header="0.23622047244094491" footer="0.23622047244094491"/>
  <pageSetup scale="95" fitToHeight="0" orientation="portrait" horizontalDpi="300" verticalDpi="300" r:id="rId2"/>
  <headerFooter>
    <oddFooter>&amp;L&amp;"Calibri,Regular"&amp;8BMO Covered Bond Program&amp;C&amp;"Calibri,Regular"&amp;8Monthly Investor Report - February 28, 2026&amp;R&amp;"Calibri,Regular"&amp;8&amp;P of &amp;N</oddFooter>
  </headerFooter>
  <customProperties>
    <customPr name="EpmWorksheetKeyString_GUID" r:id="rId3"/>
  </customPropertie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F2" sqref="F2"/>
    </sheetView>
  </sheetViews>
  <sheetFormatPr defaultColWidth="8.71093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7109375" style="51"/>
  </cols>
  <sheetData>
    <row r="1" spans="1:13" ht="45" customHeight="1" x14ac:dyDescent="0.25">
      <c r="A1" s="155" t="s">
        <v>1023</v>
      </c>
      <c r="B1" s="155"/>
    </row>
    <row r="2" spans="1:13" ht="31.5" x14ac:dyDescent="0.25">
      <c r="A2" s="19" t="s">
        <v>1022</v>
      </c>
      <c r="B2" s="19"/>
      <c r="C2" s="20"/>
      <c r="D2" s="20"/>
      <c r="E2" s="20"/>
      <c r="F2" s="134" t="s">
        <v>1603</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1056</v>
      </c>
      <c r="D4" s="23"/>
      <c r="E4" s="23"/>
      <c r="F4" s="20"/>
      <c r="G4" s="20"/>
      <c r="H4" s="20"/>
      <c r="I4" s="132"/>
      <c r="J4" s="132"/>
      <c r="L4" s="20"/>
      <c r="M4" s="20"/>
    </row>
    <row r="5" spans="1:13" ht="15.75" thickBot="1" x14ac:dyDescent="0.3">
      <c r="H5" s="20"/>
      <c r="I5" s="132"/>
      <c r="L5" s="20"/>
      <c r="M5" s="20"/>
    </row>
    <row r="6" spans="1:13" ht="18.75" x14ac:dyDescent="0.25">
      <c r="A6" s="26"/>
      <c r="B6" s="27" t="s">
        <v>930</v>
      </c>
      <c r="C6" s="26"/>
      <c r="E6" s="28"/>
      <c r="F6" s="28"/>
      <c r="G6" s="28"/>
      <c r="H6" s="20"/>
      <c r="I6" s="132"/>
      <c r="L6" s="20"/>
      <c r="M6" s="20"/>
    </row>
    <row r="7" spans="1:13" x14ac:dyDescent="0.25">
      <c r="B7" s="30" t="s">
        <v>1021</v>
      </c>
      <c r="H7" s="20"/>
      <c r="I7" s="132"/>
      <c r="L7" s="20"/>
      <c r="M7" s="20"/>
    </row>
    <row r="8" spans="1:13" x14ac:dyDescent="0.25">
      <c r="B8" s="30" t="s">
        <v>943</v>
      </c>
      <c r="H8" s="20"/>
      <c r="I8" s="132"/>
      <c r="L8" s="20"/>
      <c r="M8" s="20"/>
    </row>
    <row r="9" spans="1:13" ht="15.75" thickBot="1" x14ac:dyDescent="0.3">
      <c r="B9" s="31" t="s">
        <v>965</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1010</v>
      </c>
      <c r="C12" s="34"/>
      <c r="D12" s="34"/>
      <c r="E12" s="34"/>
      <c r="F12" s="34"/>
      <c r="G12" s="34"/>
      <c r="H12" s="20"/>
      <c r="L12" s="20"/>
      <c r="M12" s="20"/>
    </row>
    <row r="13" spans="1:13" ht="15" customHeight="1" x14ac:dyDescent="0.25">
      <c r="A13" s="41"/>
      <c r="B13" s="42" t="s">
        <v>942</v>
      </c>
      <c r="C13" s="41" t="s">
        <v>1009</v>
      </c>
      <c r="D13" s="41" t="s">
        <v>1019</v>
      </c>
      <c r="E13" s="43"/>
      <c r="F13" s="44"/>
      <c r="G13" s="44"/>
      <c r="H13" s="20"/>
      <c r="L13" s="20"/>
      <c r="M13" s="20"/>
    </row>
    <row r="14" spans="1:13" x14ac:dyDescent="0.25">
      <c r="A14" s="22" t="s">
        <v>931</v>
      </c>
      <c r="B14" s="39" t="s">
        <v>920</v>
      </c>
      <c r="C14" s="22" t="s">
        <v>1607</v>
      </c>
      <c r="D14" s="22" t="s">
        <v>1651</v>
      </c>
      <c r="E14" s="28"/>
      <c r="F14" s="28"/>
      <c r="G14" s="28"/>
      <c r="H14" s="20"/>
      <c r="L14" s="20"/>
      <c r="M14" s="20"/>
    </row>
    <row r="15" spans="1:13" x14ac:dyDescent="0.25">
      <c r="A15" s="22" t="s">
        <v>932</v>
      </c>
      <c r="B15" s="39" t="s">
        <v>334</v>
      </c>
      <c r="C15" s="22" t="s">
        <v>1607</v>
      </c>
      <c r="D15" s="22" t="s">
        <v>1651</v>
      </c>
      <c r="E15" s="28"/>
      <c r="F15" s="28"/>
      <c r="G15" s="28"/>
      <c r="H15" s="20"/>
      <c r="L15" s="20"/>
      <c r="M15" s="20"/>
    </row>
    <row r="16" spans="1:13" x14ac:dyDescent="0.25">
      <c r="A16" s="22" t="s">
        <v>933</v>
      </c>
      <c r="B16" s="39" t="s">
        <v>921</v>
      </c>
      <c r="C16" s="22" t="s">
        <v>736</v>
      </c>
      <c r="E16" s="28"/>
      <c r="F16" s="28"/>
      <c r="G16" s="28"/>
      <c r="H16" s="20"/>
      <c r="L16" s="20"/>
      <c r="M16" s="20"/>
    </row>
    <row r="17" spans="1:13" x14ac:dyDescent="0.25">
      <c r="A17" s="22" t="s">
        <v>934</v>
      </c>
      <c r="B17" s="39" t="s">
        <v>922</v>
      </c>
      <c r="C17" s="22" t="s">
        <v>736</v>
      </c>
      <c r="E17" s="28"/>
      <c r="F17" s="28"/>
      <c r="G17" s="28"/>
      <c r="H17" s="20"/>
      <c r="L17" s="20"/>
      <c r="M17" s="20"/>
    </row>
    <row r="18" spans="1:13" x14ac:dyDescent="0.25">
      <c r="A18" s="22" t="s">
        <v>935</v>
      </c>
      <c r="B18" s="39" t="s">
        <v>923</v>
      </c>
      <c r="C18" s="22" t="s">
        <v>1607</v>
      </c>
      <c r="D18" s="22" t="s">
        <v>1651</v>
      </c>
      <c r="E18" s="28"/>
      <c r="F18" s="28"/>
      <c r="G18" s="28"/>
      <c r="H18" s="20"/>
      <c r="L18" s="20"/>
      <c r="M18" s="20"/>
    </row>
    <row r="19" spans="1:13" x14ac:dyDescent="0.25">
      <c r="A19" s="22" t="s">
        <v>936</v>
      </c>
      <c r="B19" s="39" t="s">
        <v>924</v>
      </c>
      <c r="C19" s="22" t="s">
        <v>736</v>
      </c>
      <c r="E19" s="28"/>
      <c r="F19" s="28"/>
      <c r="G19" s="28"/>
      <c r="H19" s="20"/>
      <c r="L19" s="20"/>
      <c r="M19" s="20"/>
    </row>
    <row r="20" spans="1:13" x14ac:dyDescent="0.25">
      <c r="A20" s="22" t="s">
        <v>937</v>
      </c>
      <c r="B20" s="39" t="s">
        <v>925</v>
      </c>
      <c r="C20" s="22" t="s">
        <v>1607</v>
      </c>
      <c r="D20" s="22" t="s">
        <v>1651</v>
      </c>
      <c r="E20" s="28"/>
      <c r="F20" s="28"/>
      <c r="G20" s="28"/>
      <c r="H20" s="20"/>
      <c r="L20" s="20"/>
      <c r="M20" s="20"/>
    </row>
    <row r="21" spans="1:13" x14ac:dyDescent="0.25">
      <c r="A21" s="22" t="s">
        <v>938</v>
      </c>
      <c r="B21" s="39" t="s">
        <v>926</v>
      </c>
      <c r="C21" s="22" t="s">
        <v>1614</v>
      </c>
      <c r="D21" s="22" t="s">
        <v>1652</v>
      </c>
      <c r="E21" s="28"/>
      <c r="F21" s="28"/>
      <c r="G21" s="28"/>
      <c r="H21" s="20"/>
      <c r="L21" s="20"/>
      <c r="M21" s="20"/>
    </row>
    <row r="22" spans="1:13" x14ac:dyDescent="0.25">
      <c r="A22" s="22" t="s">
        <v>939</v>
      </c>
      <c r="B22" s="39" t="s">
        <v>927</v>
      </c>
      <c r="C22" s="22" t="s">
        <v>1607</v>
      </c>
      <c r="D22" s="22" t="s">
        <v>1651</v>
      </c>
      <c r="E22" s="28"/>
      <c r="F22" s="28"/>
      <c r="G22" s="28"/>
      <c r="H22" s="20"/>
      <c r="L22" s="20"/>
      <c r="M22" s="20"/>
    </row>
    <row r="23" spans="1:13" x14ac:dyDescent="0.25">
      <c r="A23" s="22" t="s">
        <v>940</v>
      </c>
      <c r="B23" s="39" t="s">
        <v>1006</v>
      </c>
      <c r="C23" s="22" t="s">
        <v>1653</v>
      </c>
      <c r="D23" s="22" t="s">
        <v>1654</v>
      </c>
      <c r="E23" s="28"/>
      <c r="F23" s="28"/>
      <c r="G23" s="28"/>
      <c r="H23" s="20"/>
      <c r="L23" s="20"/>
      <c r="M23" s="20"/>
    </row>
    <row r="24" spans="1:13" x14ac:dyDescent="0.25">
      <c r="A24" s="22" t="s">
        <v>1008</v>
      </c>
      <c r="B24" s="39" t="s">
        <v>1007</v>
      </c>
      <c r="C24" s="22" t="s">
        <v>1655</v>
      </c>
      <c r="D24" s="22" t="s">
        <v>1656</v>
      </c>
      <c r="E24" s="28"/>
      <c r="F24" s="28"/>
      <c r="G24" s="28"/>
      <c r="H24" s="20"/>
      <c r="L24" s="20"/>
      <c r="M24" s="20"/>
    </row>
    <row r="25" spans="1:13" ht="30" outlineLevel="1" x14ac:dyDescent="0.25">
      <c r="A25" s="22" t="s">
        <v>941</v>
      </c>
      <c r="B25" s="37" t="s">
        <v>1453</v>
      </c>
      <c r="C25" s="22" t="s">
        <v>1665</v>
      </c>
      <c r="D25" s="22" t="s">
        <v>1666</v>
      </c>
      <c r="E25" s="28"/>
      <c r="F25" s="28"/>
      <c r="G25" s="28"/>
      <c r="H25" s="20"/>
      <c r="L25" s="20"/>
      <c r="M25" s="20"/>
    </row>
    <row r="26" spans="1:13" outlineLevel="1" x14ac:dyDescent="0.25">
      <c r="A26" s="22" t="s">
        <v>944</v>
      </c>
      <c r="B26" s="117"/>
      <c r="C26" s="113"/>
      <c r="D26" s="113"/>
      <c r="E26" s="28"/>
      <c r="F26" s="28"/>
      <c r="G26" s="28"/>
      <c r="H26" s="20"/>
      <c r="L26" s="20"/>
      <c r="M26" s="20"/>
    </row>
    <row r="27" spans="1:13" outlineLevel="1" x14ac:dyDescent="0.25">
      <c r="A27" s="22" t="s">
        <v>945</v>
      </c>
      <c r="B27" s="117"/>
      <c r="C27" s="113"/>
      <c r="D27" s="113"/>
      <c r="E27" s="28"/>
      <c r="F27" s="28"/>
      <c r="G27" s="28"/>
      <c r="H27" s="20"/>
      <c r="L27" s="20"/>
      <c r="M27" s="20"/>
    </row>
    <row r="28" spans="1:13" outlineLevel="1" x14ac:dyDescent="0.25">
      <c r="A28" s="22" t="s">
        <v>946</v>
      </c>
      <c r="B28" s="117"/>
      <c r="C28" s="113"/>
      <c r="D28" s="113"/>
      <c r="E28" s="28"/>
      <c r="F28" s="28"/>
      <c r="G28" s="28"/>
      <c r="H28" s="20"/>
      <c r="L28" s="20"/>
      <c r="M28" s="20"/>
    </row>
    <row r="29" spans="1:13" outlineLevel="1" x14ac:dyDescent="0.25">
      <c r="A29" s="22" t="s">
        <v>947</v>
      </c>
      <c r="B29" s="117"/>
      <c r="C29" s="113"/>
      <c r="D29" s="113"/>
      <c r="E29" s="28"/>
      <c r="F29" s="28"/>
      <c r="G29" s="28"/>
      <c r="H29" s="20"/>
      <c r="L29" s="20"/>
      <c r="M29" s="20"/>
    </row>
    <row r="30" spans="1:13" outlineLevel="1" x14ac:dyDescent="0.25">
      <c r="A30" s="22" t="s">
        <v>948</v>
      </c>
      <c r="B30" s="117"/>
      <c r="C30" s="113"/>
      <c r="D30" s="113"/>
      <c r="E30" s="28"/>
      <c r="F30" s="28"/>
      <c r="G30" s="28"/>
      <c r="H30" s="20"/>
      <c r="L30" s="20"/>
      <c r="M30" s="20"/>
    </row>
    <row r="31" spans="1:13" outlineLevel="1" x14ac:dyDescent="0.25">
      <c r="A31" s="22" t="s">
        <v>949</v>
      </c>
      <c r="B31" s="117"/>
      <c r="C31" s="113"/>
      <c r="D31" s="113"/>
      <c r="E31" s="28"/>
      <c r="F31" s="28"/>
      <c r="G31" s="28"/>
      <c r="H31" s="20"/>
      <c r="L31" s="20"/>
      <c r="M31" s="20"/>
    </row>
    <row r="32" spans="1:13" outlineLevel="1" x14ac:dyDescent="0.25">
      <c r="A32" s="22" t="s">
        <v>950</v>
      </c>
      <c r="B32" s="117"/>
      <c r="C32" s="113"/>
      <c r="D32" s="113"/>
      <c r="E32" s="28"/>
      <c r="F32" s="28"/>
      <c r="G32" s="28"/>
      <c r="H32" s="20"/>
      <c r="L32" s="20"/>
      <c r="M32" s="20"/>
    </row>
    <row r="33" spans="1:13" ht="18.75" x14ac:dyDescent="0.25">
      <c r="A33" s="34"/>
      <c r="B33" s="33" t="s">
        <v>943</v>
      </c>
      <c r="C33" s="34"/>
      <c r="D33" s="34"/>
      <c r="E33" s="34"/>
      <c r="F33" s="34"/>
      <c r="G33" s="34"/>
      <c r="H33" s="20"/>
      <c r="L33" s="20"/>
      <c r="M33" s="20"/>
    </row>
    <row r="34" spans="1:13" ht="15" customHeight="1" x14ac:dyDescent="0.25">
      <c r="A34" s="41"/>
      <c r="B34" s="42" t="s">
        <v>928</v>
      </c>
      <c r="C34" s="41" t="s">
        <v>1017</v>
      </c>
      <c r="D34" s="41" t="s">
        <v>1019</v>
      </c>
      <c r="E34" s="41" t="s">
        <v>929</v>
      </c>
      <c r="F34" s="44"/>
      <c r="G34" s="44"/>
      <c r="H34" s="20"/>
      <c r="L34" s="20"/>
      <c r="M34" s="20"/>
    </row>
    <row r="35" spans="1:13" ht="30" x14ac:dyDescent="0.25">
      <c r="A35" s="22" t="s">
        <v>966</v>
      </c>
      <c r="B35" s="39" t="s">
        <v>1607</v>
      </c>
      <c r="C35" s="22" t="s">
        <v>1608</v>
      </c>
      <c r="D35" s="22" t="s">
        <v>1651</v>
      </c>
      <c r="E35" s="22" t="s">
        <v>1657</v>
      </c>
      <c r="F35" s="82"/>
      <c r="G35" s="82"/>
      <c r="H35" s="20"/>
      <c r="L35" s="20"/>
      <c r="M35" s="20"/>
    </row>
    <row r="36" spans="1:13" ht="30" x14ac:dyDescent="0.25">
      <c r="A36" s="22" t="s">
        <v>967</v>
      </c>
      <c r="B36" s="39" t="s">
        <v>1607</v>
      </c>
      <c r="C36" s="22" t="s">
        <v>1608</v>
      </c>
      <c r="D36" s="22" t="s">
        <v>1651</v>
      </c>
      <c r="E36" s="22" t="s">
        <v>1658</v>
      </c>
      <c r="H36" s="20"/>
      <c r="L36" s="20"/>
      <c r="M36" s="20"/>
    </row>
    <row r="37" spans="1:13" x14ac:dyDescent="0.25">
      <c r="A37" s="22" t="s">
        <v>968</v>
      </c>
      <c r="B37" s="39"/>
      <c r="H37" s="20"/>
      <c r="L37" s="20"/>
      <c r="M37" s="20"/>
    </row>
    <row r="38" spans="1:13" x14ac:dyDescent="0.25">
      <c r="A38" s="22" t="s">
        <v>969</v>
      </c>
      <c r="B38" s="39"/>
      <c r="H38" s="20"/>
      <c r="L38" s="20"/>
      <c r="M38" s="20"/>
    </row>
    <row r="39" spans="1:13" x14ac:dyDescent="0.25">
      <c r="A39" s="22" t="s">
        <v>970</v>
      </c>
      <c r="B39" s="39"/>
      <c r="H39" s="20"/>
      <c r="L39" s="20"/>
      <c r="M39" s="20"/>
    </row>
    <row r="40" spans="1:13" x14ac:dyDescent="0.25">
      <c r="A40" s="22" t="s">
        <v>971</v>
      </c>
      <c r="B40" s="39"/>
      <c r="H40" s="20"/>
      <c r="L40" s="20"/>
      <c r="M40" s="20"/>
    </row>
    <row r="41" spans="1:13" x14ac:dyDescent="0.25">
      <c r="A41" s="22" t="s">
        <v>972</v>
      </c>
      <c r="B41" s="39"/>
      <c r="H41" s="20"/>
      <c r="L41" s="20"/>
      <c r="M41" s="20"/>
    </row>
    <row r="42" spans="1:13" x14ac:dyDescent="0.25">
      <c r="A42" s="22" t="s">
        <v>973</v>
      </c>
      <c r="B42" s="39"/>
      <c r="H42" s="20"/>
      <c r="L42" s="20"/>
      <c r="M42" s="20"/>
    </row>
    <row r="43" spans="1:13" x14ac:dyDescent="0.25">
      <c r="A43" s="22" t="s">
        <v>974</v>
      </c>
      <c r="B43" s="39"/>
      <c r="H43" s="20"/>
      <c r="L43" s="20"/>
      <c r="M43" s="20"/>
    </row>
    <row r="44" spans="1:13" x14ac:dyDescent="0.25">
      <c r="A44" s="22" t="s">
        <v>975</v>
      </c>
      <c r="B44" s="39"/>
      <c r="H44" s="20"/>
      <c r="L44" s="20"/>
      <c r="M44" s="20"/>
    </row>
    <row r="45" spans="1:13" x14ac:dyDescent="0.25">
      <c r="A45" s="22" t="s">
        <v>976</v>
      </c>
      <c r="B45" s="39"/>
      <c r="H45" s="20"/>
      <c r="L45" s="20"/>
      <c r="M45" s="20"/>
    </row>
    <row r="46" spans="1:13" x14ac:dyDescent="0.25">
      <c r="A46" s="22" t="s">
        <v>977</v>
      </c>
      <c r="B46" s="39"/>
      <c r="H46" s="20"/>
      <c r="L46" s="20"/>
      <c r="M46" s="20"/>
    </row>
    <row r="47" spans="1:13" x14ac:dyDescent="0.25">
      <c r="A47" s="22" t="s">
        <v>978</v>
      </c>
      <c r="B47" s="39"/>
      <c r="H47" s="20"/>
      <c r="L47" s="20"/>
      <c r="M47" s="20"/>
    </row>
    <row r="48" spans="1:13" x14ac:dyDescent="0.25">
      <c r="A48" s="22" t="s">
        <v>979</v>
      </c>
      <c r="B48" s="39"/>
      <c r="H48" s="20"/>
      <c r="L48" s="20"/>
      <c r="M48" s="20"/>
    </row>
    <row r="49" spans="1:13" x14ac:dyDescent="0.25">
      <c r="A49" s="22" t="s">
        <v>980</v>
      </c>
      <c r="B49" s="39"/>
      <c r="H49" s="20"/>
      <c r="L49" s="20"/>
      <c r="M49" s="20"/>
    </row>
    <row r="50" spans="1:13" x14ac:dyDescent="0.25">
      <c r="A50" s="22" t="s">
        <v>981</v>
      </c>
      <c r="B50" s="39"/>
      <c r="H50" s="20"/>
      <c r="L50" s="20"/>
      <c r="M50" s="20"/>
    </row>
    <row r="51" spans="1:13" x14ac:dyDescent="0.25">
      <c r="A51" s="22" t="s">
        <v>982</v>
      </c>
      <c r="B51" s="39"/>
      <c r="H51" s="20"/>
      <c r="L51" s="20"/>
      <c r="M51" s="20"/>
    </row>
    <row r="52" spans="1:13" x14ac:dyDescent="0.25">
      <c r="A52" s="22" t="s">
        <v>983</v>
      </c>
      <c r="B52" s="39"/>
      <c r="H52" s="20"/>
      <c r="L52" s="20"/>
      <c r="M52" s="20"/>
    </row>
    <row r="53" spans="1:13" x14ac:dyDescent="0.25">
      <c r="A53" s="22" t="s">
        <v>984</v>
      </c>
      <c r="B53" s="39"/>
      <c r="H53" s="20"/>
      <c r="L53" s="20"/>
      <c r="M53" s="20"/>
    </row>
    <row r="54" spans="1:13" x14ac:dyDescent="0.25">
      <c r="A54" s="22" t="s">
        <v>985</v>
      </c>
      <c r="B54" s="39"/>
      <c r="H54" s="20"/>
      <c r="L54" s="20"/>
      <c r="M54" s="20"/>
    </row>
    <row r="55" spans="1:13" x14ac:dyDescent="0.25">
      <c r="A55" s="22" t="s">
        <v>986</v>
      </c>
      <c r="B55" s="39"/>
      <c r="H55" s="20"/>
      <c r="L55" s="20"/>
      <c r="M55" s="20"/>
    </row>
    <row r="56" spans="1:13" x14ac:dyDescent="0.25">
      <c r="A56" s="22" t="s">
        <v>987</v>
      </c>
      <c r="B56" s="39"/>
      <c r="H56" s="20"/>
      <c r="L56" s="20"/>
      <c r="M56" s="20"/>
    </row>
    <row r="57" spans="1:13" x14ac:dyDescent="0.25">
      <c r="A57" s="22" t="s">
        <v>988</v>
      </c>
      <c r="B57" s="39"/>
      <c r="H57" s="20"/>
      <c r="L57" s="20"/>
      <c r="M57" s="20"/>
    </row>
    <row r="58" spans="1:13" x14ac:dyDescent="0.25">
      <c r="A58" s="22" t="s">
        <v>989</v>
      </c>
      <c r="B58" s="39"/>
      <c r="H58" s="20"/>
      <c r="L58" s="20"/>
      <c r="M58" s="20"/>
    </row>
    <row r="59" spans="1:13" x14ac:dyDescent="0.25">
      <c r="A59" s="22" t="s">
        <v>990</v>
      </c>
      <c r="B59" s="39"/>
      <c r="H59" s="20"/>
      <c r="L59" s="20"/>
      <c r="M59" s="20"/>
    </row>
    <row r="60" spans="1:13" outlineLevel="1" x14ac:dyDescent="0.25">
      <c r="A60" s="22" t="s">
        <v>951</v>
      </c>
      <c r="B60" s="39"/>
      <c r="E60" s="39"/>
      <c r="F60" s="39"/>
      <c r="G60" s="39"/>
      <c r="H60" s="20"/>
      <c r="L60" s="20"/>
      <c r="M60" s="20"/>
    </row>
    <row r="61" spans="1:13" outlineLevel="1" x14ac:dyDescent="0.25">
      <c r="A61" s="22" t="s">
        <v>952</v>
      </c>
      <c r="B61" s="39"/>
      <c r="E61" s="39"/>
      <c r="F61" s="39"/>
      <c r="G61" s="39"/>
      <c r="H61" s="20"/>
      <c r="L61" s="20"/>
      <c r="M61" s="20"/>
    </row>
    <row r="62" spans="1:13" outlineLevel="1" x14ac:dyDescent="0.25">
      <c r="A62" s="22" t="s">
        <v>953</v>
      </c>
      <c r="B62" s="39"/>
      <c r="E62" s="39"/>
      <c r="F62" s="39"/>
      <c r="G62" s="39"/>
      <c r="H62" s="20"/>
      <c r="L62" s="20"/>
      <c r="M62" s="20"/>
    </row>
    <row r="63" spans="1:13" outlineLevel="1" x14ac:dyDescent="0.25">
      <c r="A63" s="22" t="s">
        <v>954</v>
      </c>
      <c r="B63" s="39"/>
      <c r="E63" s="39"/>
      <c r="F63" s="39"/>
      <c r="G63" s="39"/>
      <c r="H63" s="20"/>
      <c r="L63" s="20"/>
      <c r="M63" s="20"/>
    </row>
    <row r="64" spans="1:13" outlineLevel="1" x14ac:dyDescent="0.25">
      <c r="A64" s="22" t="s">
        <v>955</v>
      </c>
      <c r="B64" s="39"/>
      <c r="E64" s="39"/>
      <c r="F64" s="39"/>
      <c r="G64" s="39"/>
      <c r="H64" s="20"/>
      <c r="L64" s="20"/>
      <c r="M64" s="20"/>
    </row>
    <row r="65" spans="1:14" outlineLevel="1" x14ac:dyDescent="0.25">
      <c r="A65" s="22" t="s">
        <v>956</v>
      </c>
      <c r="B65" s="39"/>
      <c r="E65" s="39"/>
      <c r="F65" s="39"/>
      <c r="G65" s="39"/>
      <c r="H65" s="20"/>
      <c r="L65" s="20"/>
      <c r="M65" s="20"/>
    </row>
    <row r="66" spans="1:14" outlineLevel="1" x14ac:dyDescent="0.25">
      <c r="A66" s="22" t="s">
        <v>957</v>
      </c>
      <c r="B66" s="39"/>
      <c r="E66" s="39"/>
      <c r="F66" s="39"/>
      <c r="G66" s="39"/>
      <c r="H66" s="20"/>
      <c r="L66" s="20"/>
      <c r="M66" s="20"/>
    </row>
    <row r="67" spans="1:14" outlineLevel="1" x14ac:dyDescent="0.25">
      <c r="A67" s="22" t="s">
        <v>958</v>
      </c>
      <c r="B67" s="39"/>
      <c r="E67" s="39"/>
      <c r="F67" s="39"/>
      <c r="G67" s="39"/>
      <c r="H67" s="20"/>
      <c r="L67" s="20"/>
      <c r="M67" s="20"/>
    </row>
    <row r="68" spans="1:14" outlineLevel="1" x14ac:dyDescent="0.25">
      <c r="A68" s="22" t="s">
        <v>959</v>
      </c>
      <c r="B68" s="39"/>
      <c r="E68" s="39"/>
      <c r="F68" s="39"/>
      <c r="G68" s="39"/>
      <c r="H68" s="20"/>
      <c r="L68" s="20"/>
      <c r="M68" s="20"/>
    </row>
    <row r="69" spans="1:14" outlineLevel="1" x14ac:dyDescent="0.25">
      <c r="A69" s="22" t="s">
        <v>960</v>
      </c>
      <c r="B69" s="39"/>
      <c r="E69" s="39"/>
      <c r="F69" s="39"/>
      <c r="G69" s="39"/>
      <c r="H69" s="20"/>
      <c r="L69" s="20"/>
      <c r="M69" s="20"/>
    </row>
    <row r="70" spans="1:14" outlineLevel="1" x14ac:dyDescent="0.25">
      <c r="A70" s="22" t="s">
        <v>961</v>
      </c>
      <c r="B70" s="39"/>
      <c r="E70" s="39"/>
      <c r="F70" s="39"/>
      <c r="G70" s="39"/>
      <c r="H70" s="20"/>
      <c r="L70" s="20"/>
      <c r="M70" s="20"/>
    </row>
    <row r="71" spans="1:14" outlineLevel="1" x14ac:dyDescent="0.25">
      <c r="A71" s="22" t="s">
        <v>962</v>
      </c>
      <c r="B71" s="39"/>
      <c r="E71" s="39"/>
      <c r="F71" s="39"/>
      <c r="G71" s="39"/>
      <c r="H71" s="20"/>
      <c r="L71" s="20"/>
      <c r="M71" s="20"/>
    </row>
    <row r="72" spans="1:14" outlineLevel="1" x14ac:dyDescent="0.25">
      <c r="A72" s="22" t="s">
        <v>963</v>
      </c>
      <c r="B72" s="39"/>
      <c r="E72" s="39"/>
      <c r="F72" s="39"/>
      <c r="G72" s="39"/>
      <c r="H72" s="20"/>
      <c r="L72" s="20"/>
      <c r="M72" s="20"/>
    </row>
    <row r="73" spans="1:14" ht="37.5" x14ac:dyDescent="0.25">
      <c r="A73" s="34"/>
      <c r="B73" s="33" t="s">
        <v>965</v>
      </c>
      <c r="C73" s="34"/>
      <c r="D73" s="34"/>
      <c r="E73" s="34"/>
      <c r="F73" s="34"/>
      <c r="G73" s="34"/>
      <c r="H73" s="20"/>
    </row>
    <row r="74" spans="1:14" ht="15" customHeight="1" x14ac:dyDescent="0.25">
      <c r="A74" s="41"/>
      <c r="B74" s="42" t="s">
        <v>697</v>
      </c>
      <c r="C74" s="41" t="s">
        <v>1020</v>
      </c>
      <c r="D74" s="41"/>
      <c r="E74" s="44"/>
      <c r="F74" s="44"/>
      <c r="G74" s="44"/>
      <c r="H74" s="51"/>
      <c r="I74" s="51"/>
      <c r="J74" s="51"/>
      <c r="K74" s="51"/>
      <c r="L74" s="51"/>
      <c r="M74" s="51"/>
      <c r="N74" s="51"/>
    </row>
    <row r="75" spans="1:14" x14ac:dyDescent="0.25">
      <c r="A75" s="22" t="s">
        <v>991</v>
      </c>
      <c r="B75" s="22" t="s">
        <v>1588</v>
      </c>
      <c r="C75" s="139">
        <v>2.3666666666666667</v>
      </c>
      <c r="H75" s="20"/>
    </row>
    <row r="76" spans="1:14" x14ac:dyDescent="0.25">
      <c r="A76" s="22" t="s">
        <v>992</v>
      </c>
      <c r="B76" s="22" t="s">
        <v>1589</v>
      </c>
      <c r="C76" s="139">
        <f>'A. HTT General'!C66</f>
        <v>1.9109166666666668</v>
      </c>
      <c r="H76" s="20"/>
    </row>
    <row r="77" spans="1:14" outlineLevel="1" x14ac:dyDescent="0.25">
      <c r="A77" s="22" t="s">
        <v>993</v>
      </c>
      <c r="H77" s="20"/>
    </row>
    <row r="78" spans="1:14" outlineLevel="1" x14ac:dyDescent="0.25">
      <c r="A78" s="22" t="s">
        <v>994</v>
      </c>
      <c r="H78" s="20"/>
    </row>
    <row r="79" spans="1:14" outlineLevel="1" x14ac:dyDescent="0.25">
      <c r="A79" s="22" t="s">
        <v>995</v>
      </c>
      <c r="H79" s="20"/>
    </row>
    <row r="80" spans="1:14" outlineLevel="1" x14ac:dyDescent="0.25">
      <c r="A80" s="22" t="s">
        <v>996</v>
      </c>
      <c r="H80" s="20"/>
    </row>
    <row r="81" spans="1:8" x14ac:dyDescent="0.25">
      <c r="A81" s="41"/>
      <c r="B81" s="42" t="s">
        <v>997</v>
      </c>
      <c r="C81" s="41" t="s">
        <v>414</v>
      </c>
      <c r="D81" s="41" t="s">
        <v>415</v>
      </c>
      <c r="E81" s="44" t="s">
        <v>698</v>
      </c>
      <c r="F81" s="44" t="s">
        <v>699</v>
      </c>
      <c r="G81" s="44" t="s">
        <v>1016</v>
      </c>
      <c r="H81" s="20"/>
    </row>
    <row r="82" spans="1:8" x14ac:dyDescent="0.25">
      <c r="A82" s="22" t="s">
        <v>998</v>
      </c>
      <c r="B82" s="22" t="s">
        <v>1068</v>
      </c>
      <c r="C82" s="22" t="s">
        <v>736</v>
      </c>
      <c r="D82" s="22" t="s">
        <v>733</v>
      </c>
      <c r="E82" s="22" t="s">
        <v>733</v>
      </c>
      <c r="F82" s="22" t="s">
        <v>733</v>
      </c>
      <c r="G82" s="22" t="s">
        <v>736</v>
      </c>
      <c r="H82" s="20"/>
    </row>
    <row r="83" spans="1:8" x14ac:dyDescent="0.25">
      <c r="A83" s="22" t="s">
        <v>999</v>
      </c>
      <c r="B83" s="22" t="s">
        <v>1013</v>
      </c>
      <c r="C83" s="146">
        <v>1.4362866054197414E-3</v>
      </c>
      <c r="D83" s="22" t="s">
        <v>733</v>
      </c>
      <c r="E83" s="22" t="s">
        <v>733</v>
      </c>
      <c r="F83" s="22" t="s">
        <v>733</v>
      </c>
      <c r="G83" s="146">
        <f>C83</f>
        <v>1.4362866054197414E-3</v>
      </c>
      <c r="H83" s="20"/>
    </row>
    <row r="84" spans="1:8" x14ac:dyDescent="0.25">
      <c r="A84" s="22" t="s">
        <v>1000</v>
      </c>
      <c r="B84" s="22" t="s">
        <v>1011</v>
      </c>
      <c r="C84" s="146">
        <v>5.3533822982232426E-4</v>
      </c>
      <c r="D84" s="22" t="s">
        <v>733</v>
      </c>
      <c r="E84" s="22" t="s">
        <v>733</v>
      </c>
      <c r="F84" s="22" t="s">
        <v>733</v>
      </c>
      <c r="G84" s="146">
        <f t="shared" ref="G84:G86" si="0">C84</f>
        <v>5.3533822982232426E-4</v>
      </c>
      <c r="H84" s="20"/>
    </row>
    <row r="85" spans="1:8" x14ac:dyDescent="0.25">
      <c r="A85" s="22" t="s">
        <v>1001</v>
      </c>
      <c r="B85" s="22" t="s">
        <v>1012</v>
      </c>
      <c r="C85" s="146">
        <v>5.8379462642622003E-4</v>
      </c>
      <c r="D85" s="22" t="s">
        <v>733</v>
      </c>
      <c r="E85" s="22" t="s">
        <v>733</v>
      </c>
      <c r="F85" s="22" t="s">
        <v>733</v>
      </c>
      <c r="G85" s="146">
        <f t="shared" si="0"/>
        <v>5.8379462642622003E-4</v>
      </c>
      <c r="H85" s="20"/>
    </row>
    <row r="86" spans="1:8" x14ac:dyDescent="0.25">
      <c r="A86" s="22" t="s">
        <v>1015</v>
      </c>
      <c r="B86" s="22" t="s">
        <v>1014</v>
      </c>
      <c r="C86" s="146">
        <v>1.9730680906787077E-3</v>
      </c>
      <c r="D86" s="22" t="s">
        <v>733</v>
      </c>
      <c r="E86" s="22" t="s">
        <v>733</v>
      </c>
      <c r="F86" s="22" t="s">
        <v>733</v>
      </c>
      <c r="G86" s="146">
        <f t="shared" si="0"/>
        <v>1.9730680906787077E-3</v>
      </c>
      <c r="H86" s="20"/>
    </row>
    <row r="87" spans="1:8" outlineLevel="1" x14ac:dyDescent="0.25">
      <c r="A87" s="22" t="s">
        <v>1002</v>
      </c>
      <c r="H87" s="20"/>
    </row>
    <row r="88" spans="1:8" outlineLevel="1" x14ac:dyDescent="0.25">
      <c r="A88" s="22" t="s">
        <v>1003</v>
      </c>
      <c r="H88" s="20"/>
    </row>
    <row r="89" spans="1:8" outlineLevel="1" x14ac:dyDescent="0.25">
      <c r="A89" s="22" t="s">
        <v>1004</v>
      </c>
      <c r="H89" s="20"/>
    </row>
    <row r="90" spans="1:8" outlineLevel="1" x14ac:dyDescent="0.25">
      <c r="A90" s="22" t="s">
        <v>1005</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S16" sqref="S1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0" t="s">
        <v>1602</v>
      </c>
      <c r="E6" s="150"/>
      <c r="F6" s="150"/>
      <c r="G6" s="150"/>
      <c r="H6" s="150"/>
      <c r="I6" s="6"/>
      <c r="J6" s="7"/>
    </row>
    <row r="7" spans="2:10" ht="26.25" x14ac:dyDescent="0.25">
      <c r="B7" s="5"/>
      <c r="C7" s="6"/>
      <c r="D7" s="6"/>
      <c r="E7" s="6"/>
      <c r="F7" s="10" t="s">
        <v>11</v>
      </c>
      <c r="G7" s="6"/>
      <c r="H7" s="6"/>
      <c r="I7" s="6"/>
      <c r="J7" s="7"/>
    </row>
    <row r="8" spans="2:10" ht="26.25" x14ac:dyDescent="0.25">
      <c r="B8" s="5"/>
      <c r="C8" s="6"/>
      <c r="D8" s="6"/>
      <c r="E8" s="6"/>
      <c r="F8" s="10" t="s">
        <v>1607</v>
      </c>
      <c r="G8" s="6"/>
      <c r="H8" s="6"/>
      <c r="I8" s="6"/>
      <c r="J8" s="7"/>
    </row>
    <row r="9" spans="2:10" ht="21" x14ac:dyDescent="0.25">
      <c r="B9" s="5"/>
      <c r="C9" s="6"/>
      <c r="D9" s="6"/>
      <c r="E9" s="6"/>
      <c r="F9" s="11" t="s">
        <v>1671</v>
      </c>
      <c r="G9" s="6"/>
      <c r="H9" s="6"/>
      <c r="I9" s="6"/>
      <c r="J9" s="7"/>
    </row>
    <row r="10" spans="2:10" ht="21" x14ac:dyDescent="0.25">
      <c r="B10" s="5"/>
      <c r="C10" s="6"/>
      <c r="D10" s="6"/>
      <c r="E10" s="6"/>
      <c r="F10" s="11" t="s">
        <v>1672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53" t="s">
        <v>14</v>
      </c>
      <c r="E24" s="154" t="s">
        <v>15</v>
      </c>
      <c r="F24" s="154"/>
      <c r="G24" s="154"/>
      <c r="H24" s="154"/>
      <c r="I24" s="6"/>
      <c r="J24" s="7"/>
    </row>
    <row r="25" spans="2:10" x14ac:dyDescent="0.25">
      <c r="B25" s="5"/>
      <c r="C25" s="6"/>
      <c r="D25" s="6"/>
      <c r="H25" s="6"/>
      <c r="I25" s="6"/>
      <c r="J25" s="7"/>
    </row>
    <row r="26" spans="2:10" x14ac:dyDescent="0.25">
      <c r="B26" s="5"/>
      <c r="C26" s="6"/>
      <c r="D26" s="153" t="s">
        <v>16</v>
      </c>
      <c r="E26" s="154"/>
      <c r="F26" s="154"/>
      <c r="G26" s="154"/>
      <c r="H26" s="154"/>
      <c r="I26" s="6"/>
      <c r="J26" s="7"/>
    </row>
    <row r="27" spans="2:10" x14ac:dyDescent="0.25">
      <c r="B27" s="5"/>
      <c r="C27" s="6"/>
      <c r="D27" s="14"/>
      <c r="E27" s="14"/>
      <c r="F27" s="14"/>
      <c r="G27" s="14"/>
      <c r="H27" s="14"/>
      <c r="I27" s="6"/>
      <c r="J27" s="7"/>
    </row>
    <row r="28" spans="2:10" x14ac:dyDescent="0.25">
      <c r="B28" s="5"/>
      <c r="C28" s="6"/>
      <c r="D28" s="153" t="s">
        <v>17</v>
      </c>
      <c r="E28" s="154" t="s">
        <v>15</v>
      </c>
      <c r="F28" s="154"/>
      <c r="G28" s="154"/>
      <c r="H28" s="154"/>
      <c r="I28" s="6"/>
      <c r="J28" s="7"/>
    </row>
    <row r="29" spans="2:10" x14ac:dyDescent="0.25">
      <c r="B29" s="5"/>
      <c r="C29" s="6"/>
      <c r="D29" s="14"/>
      <c r="E29" s="14"/>
      <c r="F29" s="14"/>
      <c r="G29" s="14"/>
      <c r="H29" s="14"/>
      <c r="I29" s="6"/>
      <c r="J29" s="7"/>
    </row>
    <row r="30" spans="2:10" x14ac:dyDescent="0.25">
      <c r="B30" s="5"/>
      <c r="C30" s="6"/>
      <c r="D30" s="153" t="s">
        <v>18</v>
      </c>
      <c r="E30" s="154" t="s">
        <v>15</v>
      </c>
      <c r="F30" s="154"/>
      <c r="G30" s="154"/>
      <c r="H30" s="154"/>
      <c r="I30" s="6"/>
      <c r="J30" s="7"/>
    </row>
    <row r="31" spans="2:10" x14ac:dyDescent="0.25">
      <c r="B31" s="5"/>
      <c r="C31" s="6"/>
      <c r="D31" s="14"/>
      <c r="E31" s="14"/>
      <c r="F31" s="14"/>
      <c r="G31" s="14"/>
      <c r="H31" s="14"/>
      <c r="I31" s="6"/>
      <c r="J31" s="7"/>
    </row>
    <row r="32" spans="2:10" x14ac:dyDescent="0.25">
      <c r="B32" s="5"/>
      <c r="C32" s="6"/>
      <c r="D32" s="153" t="s">
        <v>19</v>
      </c>
      <c r="E32" s="154" t="s">
        <v>15</v>
      </c>
      <c r="F32" s="154"/>
      <c r="G32" s="154"/>
      <c r="H32" s="154"/>
      <c r="I32" s="6"/>
      <c r="J32" s="7"/>
    </row>
    <row r="33" spans="2:10" x14ac:dyDescent="0.25">
      <c r="B33" s="5"/>
      <c r="C33" s="6"/>
      <c r="I33" s="6"/>
      <c r="J33" s="7"/>
    </row>
    <row r="34" spans="2:10" x14ac:dyDescent="0.25">
      <c r="B34" s="5"/>
      <c r="C34" s="6"/>
      <c r="D34" s="153" t="s">
        <v>20</v>
      </c>
      <c r="E34" s="154" t="s">
        <v>15</v>
      </c>
      <c r="F34" s="154"/>
      <c r="G34" s="154"/>
      <c r="H34" s="154"/>
      <c r="I34" s="6"/>
      <c r="J34" s="7"/>
    </row>
    <row r="35" spans="2:10" x14ac:dyDescent="0.25">
      <c r="B35" s="5"/>
      <c r="C35" s="6"/>
      <c r="D35" s="6"/>
      <c r="E35" s="6"/>
      <c r="F35" s="6"/>
      <c r="G35" s="6"/>
      <c r="H35" s="6"/>
      <c r="I35" s="6"/>
      <c r="J35" s="7"/>
    </row>
    <row r="36" spans="2:10" x14ac:dyDescent="0.25">
      <c r="B36" s="5"/>
      <c r="C36" s="6"/>
      <c r="D36" s="151" t="s">
        <v>21</v>
      </c>
      <c r="E36" s="152"/>
      <c r="F36" s="152"/>
      <c r="G36" s="152"/>
      <c r="H36" s="152"/>
      <c r="I36" s="6"/>
      <c r="J36" s="7"/>
    </row>
    <row r="37" spans="2:10" x14ac:dyDescent="0.25">
      <c r="B37" s="5"/>
      <c r="C37" s="6"/>
      <c r="D37" s="6"/>
      <c r="E37" s="6"/>
      <c r="F37" s="13"/>
      <c r="G37" s="6"/>
      <c r="H37" s="6"/>
      <c r="I37" s="6"/>
      <c r="J37" s="7"/>
    </row>
    <row r="38" spans="2:10" x14ac:dyDescent="0.25">
      <c r="B38" s="5"/>
      <c r="C38" s="6"/>
      <c r="D38" s="151" t="s">
        <v>1024</v>
      </c>
      <c r="E38" s="152"/>
      <c r="F38" s="152"/>
      <c r="G38" s="152"/>
      <c r="H38" s="152"/>
      <c r="I38" s="6"/>
      <c r="J38" s="7"/>
    </row>
    <row r="39" spans="2:10" x14ac:dyDescent="0.25">
      <c r="B39" s="5"/>
      <c r="C39" s="6"/>
      <c r="I39" s="6"/>
      <c r="J39" s="7"/>
    </row>
    <row r="40" spans="2:10" x14ac:dyDescent="0.25">
      <c r="B40" s="5"/>
      <c r="C40" s="6"/>
      <c r="D40" s="151" t="s">
        <v>1565</v>
      </c>
      <c r="E40" s="152" t="s">
        <v>15</v>
      </c>
      <c r="F40" s="152"/>
      <c r="G40" s="152"/>
      <c r="H40" s="152"/>
      <c r="I40" s="6"/>
      <c r="J40" s="7"/>
    </row>
    <row r="41" spans="2:10" x14ac:dyDescent="0.25">
      <c r="B41" s="5"/>
      <c r="C41" s="6"/>
      <c r="D41" s="6"/>
      <c r="E41" s="14"/>
      <c r="F41" s="14"/>
      <c r="G41" s="14"/>
      <c r="H41" s="14"/>
      <c r="I41" s="6"/>
      <c r="J41" s="7"/>
    </row>
    <row r="42" spans="2:10" x14ac:dyDescent="0.25">
      <c r="B42" s="5"/>
      <c r="C42" s="6"/>
      <c r="D42" s="151" t="s">
        <v>1566</v>
      </c>
      <c r="E42" s="152"/>
      <c r="F42" s="152"/>
      <c r="G42" s="152"/>
      <c r="H42" s="152"/>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election activeCell="F1" sqref="F1"/>
    </sheetView>
  </sheetViews>
  <sheetFormatPr defaultColWidth="8.7109375" defaultRowHeight="15" outlineLevelRow="1" x14ac:dyDescent="0.25"/>
  <cols>
    <col min="1" max="1" width="13.28515625" style="22" customWidth="1"/>
    <col min="2" max="2" width="60.7109375" style="22" customWidth="1"/>
    <col min="3" max="3" width="39.28515625" style="22" bestFit="1" customWidth="1"/>
    <col min="4" max="4" width="35.28515625" style="22" bestFit="1" customWidth="1"/>
    <col min="5" max="5" width="6.7109375" style="22" customWidth="1"/>
    <col min="6" max="6" width="41.7109375" style="22" customWidth="1"/>
    <col min="7" max="7" width="41.7109375" style="20" customWidth="1"/>
    <col min="8" max="8" width="7.28515625" style="22" customWidth="1"/>
    <col min="9" max="9" width="38.28515625" style="22" customWidth="1"/>
    <col min="10" max="10" width="38.28515625" style="22" hidden="1" customWidth="1"/>
    <col min="11" max="11" width="47.7109375" style="22" customWidth="1"/>
    <col min="12" max="12" width="7.28515625" style="22" hidden="1" customWidth="1"/>
    <col min="13" max="13" width="25.7109375" style="22" customWidth="1"/>
    <col min="14" max="14" width="25.7109375" style="20" customWidth="1"/>
    <col min="15" max="16384" width="8.7109375" style="51"/>
  </cols>
  <sheetData>
    <row r="1" spans="1:13" ht="31.5" x14ac:dyDescent="0.25">
      <c r="A1" s="19" t="s">
        <v>1025</v>
      </c>
      <c r="B1" s="19"/>
      <c r="C1" s="20"/>
      <c r="D1" s="20"/>
      <c r="E1" s="20"/>
      <c r="F1" s="134" t="s">
        <v>1603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1473</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1607</v>
      </c>
      <c r="E15" s="28"/>
      <c r="F15" s="28"/>
      <c r="H15" s="20"/>
      <c r="L15" s="20"/>
      <c r="M15" s="20"/>
    </row>
    <row r="16" spans="1:13" ht="30" x14ac:dyDescent="0.25">
      <c r="A16" s="22" t="s">
        <v>35</v>
      </c>
      <c r="B16" s="36" t="s">
        <v>1579</v>
      </c>
      <c r="C16" s="22" t="s">
        <v>1608</v>
      </c>
      <c r="E16" s="28"/>
      <c r="F16" s="28"/>
      <c r="H16" s="20"/>
      <c r="L16" s="20"/>
      <c r="M16" s="20"/>
    </row>
    <row r="17" spans="1:21" ht="60" x14ac:dyDescent="0.25">
      <c r="A17" s="22" t="s">
        <v>37</v>
      </c>
      <c r="B17" s="36" t="s">
        <v>36</v>
      </c>
      <c r="C17" s="143" t="s">
        <v>1609</v>
      </c>
      <c r="E17" s="28"/>
      <c r="F17" s="28"/>
      <c r="H17" s="20"/>
      <c r="L17" s="20"/>
      <c r="M17" s="20"/>
    </row>
    <row r="18" spans="1:21" outlineLevel="1" x14ac:dyDescent="0.25">
      <c r="A18" s="22" t="s">
        <v>1578</v>
      </c>
      <c r="B18" s="36" t="s">
        <v>38</v>
      </c>
      <c r="C18" s="22" t="s">
        <v>1673</v>
      </c>
      <c r="E18" s="28"/>
      <c r="F18" s="28"/>
      <c r="H18" s="20"/>
      <c r="L18" s="20"/>
      <c r="M18" s="20"/>
    </row>
    <row r="19" spans="1:21" outlineLevel="1" x14ac:dyDescent="0.25">
      <c r="A19" s="22" t="s">
        <v>1598</v>
      </c>
      <c r="B19" s="36" t="s">
        <v>1601</v>
      </c>
      <c r="E19" s="28"/>
      <c r="F19" s="28"/>
      <c r="H19" s="20"/>
      <c r="L19" s="20"/>
      <c r="M19" s="20"/>
    </row>
    <row r="20" spans="1:21" outlineLevel="1" x14ac:dyDescent="0.25">
      <c r="A20" s="22" t="s">
        <v>40</v>
      </c>
      <c r="B20" s="37" t="s">
        <v>39</v>
      </c>
      <c r="E20" s="28"/>
      <c r="F20" s="28"/>
      <c r="H20" s="20"/>
      <c r="L20" s="20"/>
      <c r="M20" s="20"/>
    </row>
    <row r="21" spans="1:21" outlineLevel="1" x14ac:dyDescent="0.25">
      <c r="A21" s="22" t="s">
        <v>42</v>
      </c>
      <c r="B21" s="37" t="s">
        <v>41</v>
      </c>
      <c r="E21" s="28"/>
      <c r="F21" s="28"/>
      <c r="H21" s="20"/>
      <c r="L21" s="20"/>
      <c r="M21" s="20"/>
    </row>
    <row r="22" spans="1:21" outlineLevel="1" x14ac:dyDescent="0.25">
      <c r="A22" s="22" t="s">
        <v>43</v>
      </c>
      <c r="B22" s="37"/>
      <c r="E22" s="28"/>
      <c r="F22" s="28"/>
      <c r="H22" s="20"/>
      <c r="L22" s="20"/>
      <c r="M22" s="20"/>
    </row>
    <row r="23" spans="1:21" outlineLevel="1" x14ac:dyDescent="0.25">
      <c r="A23" s="22" t="s">
        <v>44</v>
      </c>
      <c r="B23" s="37"/>
      <c r="E23" s="28"/>
      <c r="F23" s="28"/>
      <c r="H23" s="20"/>
      <c r="L23" s="20"/>
      <c r="M23" s="20"/>
    </row>
    <row r="24" spans="1:21" outlineLevel="1" x14ac:dyDescent="0.25">
      <c r="A24" s="22" t="s">
        <v>45</v>
      </c>
      <c r="B24" s="37"/>
      <c r="E24" s="28"/>
      <c r="F24" s="28"/>
      <c r="H24" s="20"/>
      <c r="L24" s="20"/>
      <c r="M24" s="20"/>
    </row>
    <row r="25" spans="1:21" outlineLevel="1" x14ac:dyDescent="0.25">
      <c r="A25" s="22" t="s">
        <v>46</v>
      </c>
      <c r="B25" s="37"/>
      <c r="E25" s="28"/>
      <c r="F25" s="28"/>
      <c r="H25" s="20"/>
      <c r="L25" s="20"/>
      <c r="M25" s="20"/>
    </row>
    <row r="26" spans="1:21" ht="18.75" x14ac:dyDescent="0.25">
      <c r="A26" s="34"/>
      <c r="B26" s="33" t="s">
        <v>25</v>
      </c>
      <c r="C26" s="34"/>
      <c r="D26" s="34"/>
      <c r="E26" s="34"/>
      <c r="F26" s="34"/>
      <c r="G26" s="35"/>
      <c r="H26" s="20"/>
      <c r="L26" s="20"/>
      <c r="M26" s="20"/>
    </row>
    <row r="27" spans="1:21" x14ac:dyDescent="0.25">
      <c r="A27" s="22" t="s">
        <v>47</v>
      </c>
      <c r="B27" s="38" t="s">
        <v>1596</v>
      </c>
      <c r="C27" s="22" t="s">
        <v>1610</v>
      </c>
      <c r="D27" s="39"/>
      <c r="E27" s="39"/>
      <c r="F27" s="39"/>
      <c r="H27" s="20"/>
      <c r="L27" s="20"/>
      <c r="M27" s="20"/>
    </row>
    <row r="28" spans="1:21" x14ac:dyDescent="0.25">
      <c r="A28" s="22" t="s">
        <v>48</v>
      </c>
      <c r="B28" s="121" t="s">
        <v>1564</v>
      </c>
      <c r="C28" s="113" t="s">
        <v>1605</v>
      </c>
      <c r="D28" s="39"/>
      <c r="E28" s="39"/>
      <c r="F28" s="39"/>
      <c r="H28" s="20"/>
      <c r="L28" s="20"/>
      <c r="U28" s="39" t="s">
        <v>1604</v>
      </c>
    </row>
    <row r="29" spans="1:21" x14ac:dyDescent="0.25">
      <c r="A29" s="22" t="s">
        <v>50</v>
      </c>
      <c r="B29" s="38" t="s">
        <v>49</v>
      </c>
      <c r="C29" s="22" t="s">
        <v>1611</v>
      </c>
      <c r="E29" s="39"/>
      <c r="F29" s="39"/>
      <c r="H29" s="20"/>
      <c r="L29" s="20"/>
      <c r="U29" s="22" t="s">
        <v>1605</v>
      </c>
    </row>
    <row r="30" spans="1:21" ht="75" outlineLevel="1" x14ac:dyDescent="0.25">
      <c r="A30" s="22" t="s">
        <v>52</v>
      </c>
      <c r="B30" s="38" t="s">
        <v>51</v>
      </c>
      <c r="C30" s="143" t="s">
        <v>1612</v>
      </c>
      <c r="E30" s="39"/>
      <c r="F30" s="39"/>
      <c r="H30" s="20"/>
      <c r="L30" s="20"/>
      <c r="U30" s="113" t="s">
        <v>1606</v>
      </c>
    </row>
    <row r="31" spans="1:21" outlineLevel="1" x14ac:dyDescent="0.25">
      <c r="A31" s="22" t="s">
        <v>53</v>
      </c>
      <c r="B31" s="38"/>
      <c r="E31" s="39"/>
      <c r="F31" s="39"/>
      <c r="H31" s="20"/>
      <c r="L31" s="20"/>
      <c r="M31" s="20"/>
    </row>
    <row r="32" spans="1:21"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905</v>
      </c>
      <c r="C38" s="94">
        <v>37973.86700133</v>
      </c>
      <c r="F38" s="39"/>
      <c r="H38" s="20"/>
      <c r="L38" s="20"/>
      <c r="M38" s="20"/>
    </row>
    <row r="39" spans="1:14" x14ac:dyDescent="0.25">
      <c r="A39" s="22" t="s">
        <v>60</v>
      </c>
      <c r="B39" s="39" t="s">
        <v>61</v>
      </c>
      <c r="C39" s="94">
        <v>22056.087899999999</v>
      </c>
      <c r="F39" s="39"/>
      <c r="H39" s="20"/>
      <c r="L39" s="20"/>
      <c r="M39" s="20"/>
      <c r="N39" s="51"/>
    </row>
    <row r="40" spans="1:14" outlineLevel="1" x14ac:dyDescent="0.25">
      <c r="A40" s="22" t="s">
        <v>62</v>
      </c>
      <c r="B40" s="45" t="s">
        <v>63</v>
      </c>
      <c r="C40" s="94" t="s">
        <v>733</v>
      </c>
      <c r="F40" s="39"/>
      <c r="H40" s="20"/>
      <c r="L40" s="20"/>
      <c r="M40" s="20"/>
      <c r="N40" s="51"/>
    </row>
    <row r="41" spans="1:14" outlineLevel="1" x14ac:dyDescent="0.25">
      <c r="A41" s="22" t="s">
        <v>64</v>
      </c>
      <c r="B41" s="45" t="s">
        <v>65</v>
      </c>
      <c r="C41" s="94" t="s">
        <v>733</v>
      </c>
      <c r="F41" s="39"/>
      <c r="H41" s="20"/>
      <c r="L41" s="20"/>
      <c r="M41" s="20"/>
      <c r="N41" s="51"/>
    </row>
    <row r="42" spans="1:14" outlineLevel="1" x14ac:dyDescent="0.25">
      <c r="A42" s="22" t="s">
        <v>66</v>
      </c>
      <c r="B42" s="45"/>
      <c r="C42" s="94"/>
      <c r="F42" s="39"/>
      <c r="H42" s="20"/>
      <c r="L42" s="20"/>
      <c r="M42" s="20"/>
      <c r="N42" s="51"/>
    </row>
    <row r="43" spans="1:14" outlineLevel="1" x14ac:dyDescent="0.25">
      <c r="A43" s="20" t="s">
        <v>1069</v>
      </c>
      <c r="B43" s="39"/>
      <c r="F43" s="39"/>
      <c r="H43" s="20"/>
      <c r="L43" s="20"/>
      <c r="M43" s="20"/>
      <c r="N43" s="51"/>
    </row>
    <row r="44" spans="1:14" ht="15" customHeight="1" x14ac:dyDescent="0.25">
      <c r="A44" s="41"/>
      <c r="B44" s="41" t="s">
        <v>67</v>
      </c>
      <c r="C44" s="41" t="s">
        <v>1508</v>
      </c>
      <c r="D44" s="41" t="s">
        <v>1550</v>
      </c>
      <c r="E44" s="41"/>
      <c r="F44" s="41" t="s">
        <v>1549</v>
      </c>
      <c r="G44" s="41" t="s">
        <v>68</v>
      </c>
      <c r="I44" s="20"/>
      <c r="J44" s="20"/>
      <c r="K44" s="51"/>
      <c r="L44" s="51"/>
      <c r="M44" s="51"/>
      <c r="N44" s="51"/>
    </row>
    <row r="45" spans="1:14" x14ac:dyDescent="0.25">
      <c r="A45" s="22" t="s">
        <v>7</v>
      </c>
      <c r="B45" s="39" t="s">
        <v>69</v>
      </c>
      <c r="C45" s="93">
        <v>0.05</v>
      </c>
      <c r="D45" s="93">
        <f>IF(OR(C38="[For completion]",C39="[For completion]"),"Please complete G.3.1.1 and G.3.1.2",(C38/C39-1-MAX(C45,F45)))</f>
        <v>0.66906390818976824</v>
      </c>
      <c r="E45" s="93"/>
      <c r="F45" s="93">
        <v>5.2631578947368363E-2</v>
      </c>
      <c r="G45" s="22" t="s">
        <v>733</v>
      </c>
      <c r="H45" s="20"/>
      <c r="L45" s="20"/>
      <c r="M45" s="20"/>
      <c r="N45" s="51"/>
    </row>
    <row r="46" spans="1:14" outlineLevel="1" x14ac:dyDescent="0.25">
      <c r="C46" s="93"/>
      <c r="D46" s="93"/>
      <c r="E46" s="93"/>
      <c r="F46" s="93"/>
      <c r="G46" s="57"/>
      <c r="H46" s="20"/>
      <c r="L46" s="20"/>
      <c r="M46" s="20"/>
      <c r="N46" s="51"/>
    </row>
    <row r="47" spans="1:14" outlineLevel="1" x14ac:dyDescent="0.25">
      <c r="A47" s="131" t="s">
        <v>1580</v>
      </c>
      <c r="B47" s="131" t="s">
        <v>1581</v>
      </c>
      <c r="C47" s="135">
        <f>IF(OR(C38="[For completion]",C39="[For completion]"),"", C38-C39)</f>
        <v>15917.779101330001</v>
      </c>
      <c r="D47" s="93"/>
      <c r="E47" s="93"/>
      <c r="F47" s="93"/>
      <c r="G47" s="57"/>
      <c r="H47" s="20"/>
      <c r="L47" s="20"/>
      <c r="M47" s="20"/>
      <c r="N47" s="51"/>
    </row>
    <row r="48" spans="1:14" outlineLevel="1" x14ac:dyDescent="0.25">
      <c r="A48" s="22" t="s">
        <v>70</v>
      </c>
      <c r="C48" s="57"/>
      <c r="D48" s="57"/>
      <c r="E48" s="57"/>
      <c r="F48" s="57"/>
      <c r="G48" s="57"/>
      <c r="H48" s="20"/>
      <c r="L48" s="20"/>
      <c r="M48" s="20"/>
      <c r="N48" s="51"/>
    </row>
    <row r="49" spans="1:14" outlineLevel="1" x14ac:dyDescent="0.25">
      <c r="A49" s="22" t="s">
        <v>72</v>
      </c>
      <c r="B49" s="37" t="s">
        <v>71</v>
      </c>
      <c r="C49" s="57"/>
      <c r="D49" s="57">
        <v>6.9499999999999895E-2</v>
      </c>
      <c r="E49" s="57"/>
      <c r="F49" s="57"/>
      <c r="G49" s="57"/>
      <c r="H49" s="20"/>
      <c r="L49" s="20"/>
      <c r="M49" s="20"/>
      <c r="N49" s="51"/>
    </row>
    <row r="50" spans="1:14" outlineLevel="1" x14ac:dyDescent="0.25">
      <c r="A50" s="22" t="s">
        <v>74</v>
      </c>
      <c r="B50" s="37" t="s">
        <v>73</v>
      </c>
      <c r="C50" s="57"/>
      <c r="D50" s="57"/>
      <c r="E50" s="57"/>
      <c r="F50" s="57"/>
      <c r="G50" s="57"/>
      <c r="H50" s="20"/>
      <c r="L50" s="20"/>
      <c r="M50" s="20"/>
      <c r="N50" s="51"/>
    </row>
    <row r="51" spans="1:14" outlineLevel="1" x14ac:dyDescent="0.25">
      <c r="A51" s="22" t="s">
        <v>75</v>
      </c>
      <c r="B51" s="37"/>
      <c r="C51" s="57"/>
      <c r="D51" s="57"/>
      <c r="E51" s="57"/>
      <c r="F51" s="57"/>
      <c r="G51" s="57"/>
      <c r="H51" s="20"/>
      <c r="L51" s="20"/>
      <c r="M51" s="20"/>
      <c r="N51" s="51"/>
    </row>
    <row r="52" spans="1:14" ht="15" customHeight="1" x14ac:dyDescent="0.25">
      <c r="A52" s="41"/>
      <c r="B52" s="42" t="s">
        <v>76</v>
      </c>
      <c r="C52" s="41" t="s">
        <v>59</v>
      </c>
      <c r="D52" s="41"/>
      <c r="E52" s="43"/>
      <c r="F52" s="44" t="s">
        <v>77</v>
      </c>
      <c r="G52" s="44"/>
      <c r="H52" s="20"/>
      <c r="L52" s="20"/>
      <c r="M52" s="20"/>
      <c r="N52" s="51"/>
    </row>
    <row r="53" spans="1:14" x14ac:dyDescent="0.25">
      <c r="A53" s="22" t="s">
        <v>78</v>
      </c>
      <c r="B53" s="39" t="s">
        <v>79</v>
      </c>
      <c r="C53" s="94">
        <f>C38</f>
        <v>37973.86700133</v>
      </c>
      <c r="E53" s="46"/>
      <c r="F53" s="100">
        <f>IF($C$58=0,"",IF(C53="[for completion]","",C53/$C$58))</f>
        <v>1</v>
      </c>
      <c r="G53" s="47"/>
      <c r="H53" s="20"/>
      <c r="L53" s="20"/>
      <c r="M53" s="20"/>
      <c r="N53" s="51"/>
    </row>
    <row r="54" spans="1:14" x14ac:dyDescent="0.25">
      <c r="A54" s="22" t="s">
        <v>80</v>
      </c>
      <c r="B54" s="39" t="s">
        <v>81</v>
      </c>
      <c r="C54" s="94">
        <v>0</v>
      </c>
      <c r="E54" s="46"/>
      <c r="F54" s="100">
        <f>IF($C$58=0,"",IF(C54="[for completion]","",C54/$C$58))</f>
        <v>0</v>
      </c>
      <c r="G54" s="47"/>
      <c r="H54" s="20"/>
      <c r="L54" s="20"/>
      <c r="M54" s="20"/>
      <c r="N54" s="51"/>
    </row>
    <row r="55" spans="1:14" x14ac:dyDescent="0.25">
      <c r="A55" s="22" t="s">
        <v>82</v>
      </c>
      <c r="B55" s="39" t="s">
        <v>83</v>
      </c>
      <c r="C55" s="94">
        <v>0</v>
      </c>
      <c r="E55" s="46"/>
      <c r="F55" s="100">
        <f>IF($C$58=0,"",IF(C55="[for completion]","",C55/$C$58))</f>
        <v>0</v>
      </c>
      <c r="G55" s="47"/>
      <c r="H55" s="20"/>
      <c r="L55" s="20"/>
      <c r="M55" s="20"/>
      <c r="N55" s="51"/>
    </row>
    <row r="56" spans="1:14" x14ac:dyDescent="0.25">
      <c r="A56" s="22" t="s">
        <v>84</v>
      </c>
      <c r="B56" s="39" t="s">
        <v>85</v>
      </c>
      <c r="C56" s="94">
        <v>0</v>
      </c>
      <c r="E56" s="46"/>
      <c r="F56" s="100">
        <f>IF($C$58=0,"",IF(C56="[for completion]","",C56/$C$58))</f>
        <v>0</v>
      </c>
      <c r="G56" s="47"/>
      <c r="H56" s="20"/>
      <c r="L56" s="20"/>
      <c r="M56" s="20"/>
      <c r="N56" s="51"/>
    </row>
    <row r="57" spans="1:14" x14ac:dyDescent="0.25">
      <c r="A57" s="22" t="s">
        <v>86</v>
      </c>
      <c r="B57" s="22" t="s">
        <v>87</v>
      </c>
      <c r="C57" s="94">
        <v>0</v>
      </c>
      <c r="E57" s="46"/>
      <c r="F57" s="100">
        <f>IF($C$58=0,"",IF(C57="[for completion]","",C57/$C$58))</f>
        <v>0</v>
      </c>
      <c r="G57" s="47"/>
      <c r="H57" s="20"/>
      <c r="L57" s="20"/>
      <c r="M57" s="20"/>
      <c r="N57" s="51"/>
    </row>
    <row r="58" spans="1:14" x14ac:dyDescent="0.25">
      <c r="A58" s="22" t="s">
        <v>88</v>
      </c>
      <c r="B58" s="48" t="s">
        <v>89</v>
      </c>
      <c r="C58" s="96">
        <f>SUM(C53:C57)</f>
        <v>37973.86700133</v>
      </c>
      <c r="D58" s="46"/>
      <c r="E58" s="46"/>
      <c r="F58" s="101">
        <f>SUM(F53:F57)</f>
        <v>1</v>
      </c>
      <c r="G58" s="47"/>
      <c r="H58" s="20"/>
      <c r="L58" s="20"/>
      <c r="M58" s="20"/>
      <c r="N58" s="51"/>
    </row>
    <row r="59" spans="1:14" outlineLevel="1" x14ac:dyDescent="0.25">
      <c r="A59" s="22" t="s">
        <v>90</v>
      </c>
      <c r="B59" s="50"/>
      <c r="C59" s="94"/>
      <c r="E59" s="46"/>
      <c r="F59" s="100"/>
      <c r="G59" s="47"/>
      <c r="H59" s="20"/>
      <c r="L59" s="20"/>
      <c r="M59" s="20"/>
      <c r="N59" s="51"/>
    </row>
    <row r="60" spans="1:14" outlineLevel="1" x14ac:dyDescent="0.25">
      <c r="A60" s="22" t="s">
        <v>91</v>
      </c>
      <c r="B60" s="50"/>
      <c r="C60" s="94"/>
      <c r="E60" s="46"/>
      <c r="F60" s="100"/>
      <c r="G60" s="47"/>
      <c r="H60" s="20"/>
      <c r="L60" s="20"/>
      <c r="M60" s="20"/>
      <c r="N60" s="51"/>
    </row>
    <row r="61" spans="1:14" outlineLevel="1" x14ac:dyDescent="0.25">
      <c r="A61" s="22" t="s">
        <v>92</v>
      </c>
      <c r="B61" s="50"/>
      <c r="C61" s="94"/>
      <c r="E61" s="46"/>
      <c r="F61" s="100"/>
      <c r="G61" s="47"/>
      <c r="H61" s="20"/>
      <c r="L61" s="20"/>
      <c r="M61" s="20"/>
      <c r="N61" s="51"/>
    </row>
    <row r="62" spans="1:14" outlineLevel="1" x14ac:dyDescent="0.25">
      <c r="A62" s="22" t="s">
        <v>93</v>
      </c>
      <c r="B62" s="50"/>
      <c r="C62" s="94"/>
      <c r="E62" s="46"/>
      <c r="F62" s="100"/>
      <c r="G62" s="47"/>
      <c r="H62" s="20"/>
      <c r="L62" s="20"/>
      <c r="M62" s="20"/>
      <c r="N62" s="51"/>
    </row>
    <row r="63" spans="1:14" outlineLevel="1" x14ac:dyDescent="0.25">
      <c r="A63" s="22" t="s">
        <v>94</v>
      </c>
      <c r="B63" s="50"/>
      <c r="C63" s="94"/>
      <c r="E63" s="46"/>
      <c r="F63" s="100"/>
      <c r="G63" s="47"/>
      <c r="H63" s="20"/>
      <c r="L63" s="20"/>
      <c r="M63" s="20"/>
      <c r="N63" s="51"/>
    </row>
    <row r="64" spans="1:14" outlineLevel="1" x14ac:dyDescent="0.25">
      <c r="A64" s="22" t="s">
        <v>95</v>
      </c>
      <c r="B64" s="50"/>
      <c r="C64" s="97"/>
      <c r="D64" s="51"/>
      <c r="E64" s="51"/>
      <c r="F64" s="100"/>
      <c r="G64" s="49"/>
      <c r="H64" s="20"/>
      <c r="L64" s="20"/>
      <c r="M64" s="20"/>
      <c r="N64" s="51"/>
    </row>
    <row r="65" spans="1:14" ht="15" customHeight="1" x14ac:dyDescent="0.25">
      <c r="A65" s="41"/>
      <c r="B65" s="42" t="s">
        <v>96</v>
      </c>
      <c r="C65" s="81" t="s">
        <v>915</v>
      </c>
      <c r="D65" s="81" t="s">
        <v>916</v>
      </c>
      <c r="E65" s="43"/>
      <c r="F65" s="44" t="s">
        <v>97</v>
      </c>
      <c r="G65" s="44" t="s">
        <v>98</v>
      </c>
      <c r="H65" s="20"/>
      <c r="L65" s="20"/>
      <c r="M65" s="20"/>
      <c r="N65" s="51"/>
    </row>
    <row r="66" spans="1:14" x14ac:dyDescent="0.25">
      <c r="A66" s="22" t="s">
        <v>99</v>
      </c>
      <c r="B66" s="39" t="s">
        <v>964</v>
      </c>
      <c r="C66" s="98">
        <v>1.9109166666666668</v>
      </c>
      <c r="D66" s="98" t="s">
        <v>736</v>
      </c>
      <c r="E66" s="36"/>
      <c r="F66" s="52"/>
      <c r="G66" s="53"/>
      <c r="H66" s="20"/>
      <c r="L66" s="20"/>
      <c r="M66" s="20"/>
      <c r="N66" s="51"/>
    </row>
    <row r="67" spans="1:14" x14ac:dyDescent="0.25">
      <c r="B67" s="39"/>
      <c r="E67" s="36"/>
      <c r="F67" s="52"/>
      <c r="G67" s="53"/>
      <c r="H67" s="20"/>
      <c r="L67" s="20"/>
      <c r="M67" s="20"/>
      <c r="N67" s="51"/>
    </row>
    <row r="68" spans="1:14" x14ac:dyDescent="0.25">
      <c r="B68" s="39" t="s">
        <v>910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1045</v>
      </c>
      <c r="C70" s="94">
        <v>13608.08627226</v>
      </c>
      <c r="D70" s="94" t="s">
        <v>736</v>
      </c>
      <c r="E70" s="18"/>
      <c r="F70" s="100">
        <f t="shared" ref="F70:F76" si="0">IF($C$77=0,"",IF(C70="[for completion]","",C70/$C$77))</f>
        <v>0.35835397727029983</v>
      </c>
      <c r="G70" s="100" t="str">
        <f>IF($D$77=0,"",IF(D70="[Mark as ND1 if not relevant]","",D70/$D$77))</f>
        <v/>
      </c>
      <c r="H70" s="20"/>
      <c r="L70" s="20"/>
      <c r="M70" s="20"/>
      <c r="N70" s="51"/>
    </row>
    <row r="71" spans="1:14" x14ac:dyDescent="0.25">
      <c r="A71" s="22" t="s">
        <v>103</v>
      </c>
      <c r="B71" s="18" t="s">
        <v>1046</v>
      </c>
      <c r="C71" s="94">
        <v>9409.1926003400004</v>
      </c>
      <c r="D71" s="94" t="s">
        <v>736</v>
      </c>
      <c r="E71" s="18"/>
      <c r="F71" s="100">
        <f t="shared" si="0"/>
        <v>0.24778073299752307</v>
      </c>
      <c r="G71" s="100" t="str">
        <f t="shared" ref="G71:G76" si="1">IF($D$77=0,"",IF(D71="[Mark as ND1 if not relevant]","",D71/$D$77))</f>
        <v/>
      </c>
      <c r="H71" s="20"/>
      <c r="L71" s="20"/>
      <c r="M71" s="20"/>
      <c r="N71" s="51"/>
    </row>
    <row r="72" spans="1:14" x14ac:dyDescent="0.25">
      <c r="A72" s="22" t="s">
        <v>104</v>
      </c>
      <c r="B72" s="18" t="s">
        <v>1047</v>
      </c>
      <c r="C72" s="94">
        <v>5939.2751175900003</v>
      </c>
      <c r="D72" s="94" t="s">
        <v>736</v>
      </c>
      <c r="E72" s="18"/>
      <c r="F72" s="100">
        <f t="shared" si="0"/>
        <v>0.15640427448123687</v>
      </c>
      <c r="G72" s="100" t="str">
        <f t="shared" si="1"/>
        <v/>
      </c>
      <c r="H72" s="20"/>
      <c r="L72" s="20"/>
      <c r="M72" s="20"/>
      <c r="N72" s="51"/>
    </row>
    <row r="73" spans="1:14" x14ac:dyDescent="0.25">
      <c r="A73" s="22" t="s">
        <v>105</v>
      </c>
      <c r="B73" s="18" t="s">
        <v>1048</v>
      </c>
      <c r="C73" s="94">
        <v>3011.3665128000002</v>
      </c>
      <c r="D73" s="94" t="s">
        <v>736</v>
      </c>
      <c r="E73" s="18"/>
      <c r="F73" s="100">
        <f t="shared" si="0"/>
        <v>7.9301023324659825E-2</v>
      </c>
      <c r="G73" s="100" t="str">
        <f t="shared" si="1"/>
        <v/>
      </c>
      <c r="H73" s="20"/>
      <c r="L73" s="20"/>
      <c r="M73" s="20"/>
      <c r="N73" s="51"/>
    </row>
    <row r="74" spans="1:14" x14ac:dyDescent="0.25">
      <c r="A74" s="22" t="s">
        <v>106</v>
      </c>
      <c r="B74" s="18" t="s">
        <v>1049</v>
      </c>
      <c r="C74" s="94">
        <v>5099.7519097200002</v>
      </c>
      <c r="D74" s="94" t="s">
        <v>736</v>
      </c>
      <c r="E74" s="18"/>
      <c r="F74" s="100">
        <f t="shared" si="0"/>
        <v>0.13429635463623935</v>
      </c>
      <c r="G74" s="100" t="str">
        <f t="shared" si="1"/>
        <v/>
      </c>
      <c r="H74" s="20"/>
      <c r="L74" s="20"/>
      <c r="M74" s="20"/>
      <c r="N74" s="51"/>
    </row>
    <row r="75" spans="1:14" x14ac:dyDescent="0.25">
      <c r="A75" s="22" t="s">
        <v>107</v>
      </c>
      <c r="B75" s="18" t="s">
        <v>1050</v>
      </c>
      <c r="C75" s="94">
        <v>905.80536414999995</v>
      </c>
      <c r="D75" s="94" t="s">
        <v>736</v>
      </c>
      <c r="E75" s="18"/>
      <c r="F75" s="100">
        <f t="shared" si="0"/>
        <v>2.3853387491936887E-2</v>
      </c>
      <c r="G75" s="100" t="str">
        <f t="shared" si="1"/>
        <v/>
      </c>
      <c r="H75" s="20"/>
      <c r="L75" s="20"/>
      <c r="M75" s="20"/>
      <c r="N75" s="51"/>
    </row>
    <row r="76" spans="1:14" x14ac:dyDescent="0.25">
      <c r="A76" s="22" t="s">
        <v>108</v>
      </c>
      <c r="B76" s="18" t="s">
        <v>1051</v>
      </c>
      <c r="C76" s="94">
        <v>0.38922446999999999</v>
      </c>
      <c r="D76" s="94" t="s">
        <v>736</v>
      </c>
      <c r="E76" s="18"/>
      <c r="F76" s="100">
        <f t="shared" si="0"/>
        <v>1.0249798104216455E-5</v>
      </c>
      <c r="G76" s="100" t="str">
        <f t="shared" si="1"/>
        <v/>
      </c>
      <c r="H76" s="20"/>
      <c r="L76" s="20"/>
      <c r="M76" s="20"/>
      <c r="N76" s="51"/>
    </row>
    <row r="77" spans="1:14" x14ac:dyDescent="0.25">
      <c r="A77" s="22" t="s">
        <v>109</v>
      </c>
      <c r="B77" s="54" t="s">
        <v>89</v>
      </c>
      <c r="C77" s="96">
        <f>SUM(C70:C76)</f>
        <v>37973.86700133</v>
      </c>
      <c r="D77" s="96">
        <f>SUM(D70:D76)</f>
        <v>0</v>
      </c>
      <c r="E77" s="39"/>
      <c r="F77" s="101">
        <f>SUM(F70:F76)</f>
        <v>1</v>
      </c>
      <c r="G77" s="101">
        <f>SUM(G70:G76)</f>
        <v>0</v>
      </c>
      <c r="H77" s="20"/>
      <c r="L77" s="20"/>
      <c r="M77" s="20"/>
      <c r="N77" s="51"/>
    </row>
    <row r="78" spans="1:14" outlineLevel="1" x14ac:dyDescent="0.25">
      <c r="A78" s="22" t="s">
        <v>110</v>
      </c>
      <c r="B78" s="55"/>
      <c r="C78" s="96"/>
      <c r="D78" s="96"/>
      <c r="E78" s="39"/>
      <c r="F78" s="100"/>
      <c r="G78" s="100" t="str">
        <f t="shared" ref="G78:G87" si="2">IF($D$77=0,"",IF(D78="[for completion]","",D78/$D$77))</f>
        <v/>
      </c>
      <c r="H78" s="20"/>
      <c r="L78" s="20"/>
      <c r="M78" s="20"/>
      <c r="N78" s="51"/>
    </row>
    <row r="79" spans="1:14" outlineLevel="1" x14ac:dyDescent="0.25">
      <c r="A79" s="22" t="s">
        <v>111</v>
      </c>
      <c r="B79" s="55"/>
      <c r="C79" s="96"/>
      <c r="D79" s="96"/>
      <c r="E79" s="39"/>
      <c r="F79" s="100"/>
      <c r="G79" s="100" t="str">
        <f t="shared" si="2"/>
        <v/>
      </c>
      <c r="H79" s="20"/>
      <c r="L79" s="20"/>
      <c r="M79" s="20"/>
      <c r="N79" s="51"/>
    </row>
    <row r="80" spans="1:14" outlineLevel="1" x14ac:dyDescent="0.25">
      <c r="A80" s="22" t="s">
        <v>112</v>
      </c>
      <c r="B80" s="55"/>
      <c r="C80" s="96"/>
      <c r="D80" s="96"/>
      <c r="E80" s="39"/>
      <c r="F80" s="100"/>
      <c r="G80" s="100" t="str">
        <f t="shared" si="2"/>
        <v/>
      </c>
      <c r="H80" s="20"/>
      <c r="L80" s="20"/>
      <c r="M80" s="20"/>
      <c r="N80" s="51"/>
    </row>
    <row r="81" spans="1:14" outlineLevel="1" x14ac:dyDescent="0.25">
      <c r="A81" s="22" t="s">
        <v>113</v>
      </c>
      <c r="B81" s="55"/>
      <c r="C81" s="96"/>
      <c r="D81" s="96"/>
      <c r="E81" s="39"/>
      <c r="F81" s="100"/>
      <c r="G81" s="100" t="str">
        <f t="shared" si="2"/>
        <v/>
      </c>
      <c r="H81" s="20"/>
      <c r="L81" s="20"/>
      <c r="M81" s="20"/>
      <c r="N81" s="51"/>
    </row>
    <row r="82" spans="1:14" outlineLevel="1" x14ac:dyDescent="0.25">
      <c r="A82" s="22" t="s">
        <v>114</v>
      </c>
      <c r="B82" s="55"/>
      <c r="C82" s="96"/>
      <c r="D82" s="96"/>
      <c r="E82" s="39"/>
      <c r="F82" s="100"/>
      <c r="G82" s="100" t="str">
        <f t="shared" si="2"/>
        <v/>
      </c>
      <c r="H82" s="20"/>
      <c r="L82" s="20"/>
      <c r="M82" s="20"/>
      <c r="N82" s="51"/>
    </row>
    <row r="83" spans="1:14" outlineLevel="1" x14ac:dyDescent="0.25">
      <c r="A83" s="22" t="s">
        <v>115</v>
      </c>
      <c r="B83" s="55"/>
      <c r="C83" s="46"/>
      <c r="D83" s="46"/>
      <c r="E83" s="39"/>
      <c r="F83" s="47"/>
      <c r="G83" s="47"/>
      <c r="H83" s="20"/>
      <c r="L83" s="20"/>
      <c r="M83" s="20"/>
      <c r="N83" s="51"/>
    </row>
    <row r="84" spans="1:14" outlineLevel="1" x14ac:dyDescent="0.25">
      <c r="A84" s="22" t="s">
        <v>116</v>
      </c>
      <c r="B84" s="55"/>
      <c r="C84" s="46"/>
      <c r="D84" s="46"/>
      <c r="E84" s="39"/>
      <c r="F84" s="47"/>
      <c r="G84" s="47"/>
      <c r="H84" s="20"/>
      <c r="L84" s="20"/>
      <c r="M84" s="20"/>
      <c r="N84" s="51"/>
    </row>
    <row r="85" spans="1:14" outlineLevel="1" x14ac:dyDescent="0.25">
      <c r="A85" s="22" t="s">
        <v>117</v>
      </c>
      <c r="B85" s="55"/>
      <c r="C85" s="46"/>
      <c r="D85" s="46"/>
      <c r="E85" s="39"/>
      <c r="F85" s="47"/>
      <c r="G85" s="47"/>
      <c r="H85" s="20"/>
      <c r="L85" s="20"/>
      <c r="M85" s="20"/>
      <c r="N85" s="51"/>
    </row>
    <row r="86" spans="1:14" outlineLevel="1" x14ac:dyDescent="0.25">
      <c r="A86" s="22" t="s">
        <v>118</v>
      </c>
      <c r="B86" s="54"/>
      <c r="C86" s="46"/>
      <c r="D86" s="46"/>
      <c r="E86" s="39"/>
      <c r="F86" s="47"/>
      <c r="G86" s="47" t="str">
        <f t="shared" si="2"/>
        <v/>
      </c>
      <c r="H86" s="20"/>
      <c r="L86" s="20"/>
      <c r="M86" s="20"/>
      <c r="N86" s="51"/>
    </row>
    <row r="87" spans="1:14" outlineLevel="1" x14ac:dyDescent="0.25">
      <c r="A87" s="22" t="s">
        <v>119</v>
      </c>
      <c r="B87" s="55"/>
      <c r="C87" s="46"/>
      <c r="D87" s="46"/>
      <c r="E87" s="39"/>
      <c r="F87" s="47"/>
      <c r="G87" s="47" t="str">
        <f t="shared" si="2"/>
        <v/>
      </c>
      <c r="H87" s="20"/>
      <c r="L87" s="20"/>
      <c r="M87" s="20"/>
      <c r="N87" s="51"/>
    </row>
    <row r="88" spans="1:14" ht="15" customHeight="1" x14ac:dyDescent="0.25">
      <c r="A88" s="41"/>
      <c r="B88" s="42" t="s">
        <v>120</v>
      </c>
      <c r="C88" s="81" t="s">
        <v>917</v>
      </c>
      <c r="D88" s="81" t="s">
        <v>918</v>
      </c>
      <c r="E88" s="43"/>
      <c r="F88" s="44" t="s">
        <v>121</v>
      </c>
      <c r="G88" s="41" t="s">
        <v>122</v>
      </c>
      <c r="H88" s="20"/>
      <c r="L88" s="20"/>
      <c r="M88" s="20"/>
      <c r="N88" s="51"/>
    </row>
    <row r="89" spans="1:14" x14ac:dyDescent="0.25">
      <c r="A89" s="22" t="s">
        <v>123</v>
      </c>
      <c r="B89" s="39" t="s">
        <v>100</v>
      </c>
      <c r="C89" s="98">
        <v>1.5441666666666667</v>
      </c>
      <c r="D89" s="98">
        <f>C89+1</f>
        <v>2.5441666666666665</v>
      </c>
      <c r="E89" s="36"/>
      <c r="F89" s="106"/>
      <c r="G89" s="107"/>
      <c r="H89" s="20"/>
      <c r="L89" s="20"/>
      <c r="M89" s="20"/>
      <c r="N89" s="51"/>
    </row>
    <row r="90" spans="1:14" x14ac:dyDescent="0.25">
      <c r="B90" s="39"/>
      <c r="C90" s="98"/>
      <c r="D90" s="98"/>
      <c r="E90" s="36"/>
      <c r="F90" s="106"/>
      <c r="G90" s="107"/>
      <c r="H90" s="20"/>
      <c r="L90" s="20"/>
      <c r="M90" s="20"/>
      <c r="N90" s="51"/>
    </row>
    <row r="91" spans="1:14" x14ac:dyDescent="0.25">
      <c r="B91" s="39" t="s">
        <v>911</v>
      </c>
      <c r="C91" s="105"/>
      <c r="D91" s="105"/>
      <c r="E91" s="36"/>
      <c r="F91" s="107"/>
      <c r="G91" s="107"/>
      <c r="H91" s="20"/>
      <c r="L91" s="20"/>
      <c r="M91" s="20"/>
      <c r="N91" s="51"/>
    </row>
    <row r="92" spans="1:14" x14ac:dyDescent="0.25">
      <c r="A92" s="22" t="s">
        <v>124</v>
      </c>
      <c r="B92" s="39" t="s">
        <v>101</v>
      </c>
      <c r="C92" s="98"/>
      <c r="D92" s="98"/>
      <c r="E92" s="36"/>
      <c r="F92" s="107"/>
      <c r="G92" s="107"/>
      <c r="H92" s="20"/>
      <c r="L92" s="20"/>
      <c r="M92" s="20"/>
      <c r="N92" s="51"/>
    </row>
    <row r="93" spans="1:14" x14ac:dyDescent="0.25">
      <c r="A93" s="22" t="s">
        <v>125</v>
      </c>
      <c r="B93" s="18" t="s">
        <v>1045</v>
      </c>
      <c r="C93" s="94">
        <v>13498.525</v>
      </c>
      <c r="D93" s="94">
        <v>0</v>
      </c>
      <c r="E93" s="18"/>
      <c r="F93" s="100">
        <f>IF($C$100=0,"",IF(C93="[for completion]","",IF(C93="","",C93/$C$100)))</f>
        <v>0.61200903175580823</v>
      </c>
      <c r="G93" s="100">
        <f>IF($D$100=0,"",IF(D93="[Mark as ND1 if not relevant]","",IF(D93="","",D93/$D$100)))</f>
        <v>0</v>
      </c>
      <c r="H93" s="20"/>
      <c r="L93" s="20"/>
      <c r="M93" s="20"/>
      <c r="N93" s="51"/>
    </row>
    <row r="94" spans="1:14" x14ac:dyDescent="0.25">
      <c r="A94" s="22" t="s">
        <v>126</v>
      </c>
      <c r="B94" s="18" t="s">
        <v>1046</v>
      </c>
      <c r="C94" s="94">
        <v>2274.6750000000002</v>
      </c>
      <c r="D94" s="94">
        <v>13498.525</v>
      </c>
      <c r="E94" s="18"/>
      <c r="F94" s="100">
        <f t="shared" ref="F94:F99" si="3">IF($C$100=0,"",IF(C94="[for completion]","",IF(C94="","",C94/$C$100)))</f>
        <v>0.10313138985993976</v>
      </c>
      <c r="G94" s="100">
        <f t="shared" ref="G94:G99" si="4">IF($D$100=0,"",IF(D94="[Mark as ND1 if not relevant]","",IF(D94="","",D94/$D$100)))</f>
        <v>0.61200903175580823</v>
      </c>
      <c r="H94" s="20"/>
      <c r="L94" s="20"/>
      <c r="M94" s="20"/>
      <c r="N94" s="51"/>
    </row>
    <row r="95" spans="1:14" x14ac:dyDescent="0.25">
      <c r="A95" s="22" t="s">
        <v>127</v>
      </c>
      <c r="B95" s="18" t="s">
        <v>1047</v>
      </c>
      <c r="C95" s="94">
        <v>1810.2625</v>
      </c>
      <c r="D95" s="94">
        <v>2274.6750000000002</v>
      </c>
      <c r="E95" s="18"/>
      <c r="F95" s="100">
        <f t="shared" si="3"/>
        <v>8.207541193195915E-2</v>
      </c>
      <c r="G95" s="100">
        <f t="shared" si="4"/>
        <v>0.10313138985993976</v>
      </c>
      <c r="H95" s="20"/>
      <c r="L95" s="20"/>
      <c r="M95" s="20"/>
      <c r="N95" s="51"/>
    </row>
    <row r="96" spans="1:14" x14ac:dyDescent="0.25">
      <c r="A96" s="22" t="s">
        <v>128</v>
      </c>
      <c r="B96" s="18" t="s">
        <v>1048</v>
      </c>
      <c r="C96" s="94">
        <v>1838.875</v>
      </c>
      <c r="D96" s="94">
        <v>1810.2625</v>
      </c>
      <c r="E96" s="18"/>
      <c r="F96" s="100">
        <f t="shared" si="3"/>
        <v>8.3372672812026649E-2</v>
      </c>
      <c r="G96" s="100">
        <f t="shared" si="4"/>
        <v>8.207541193195915E-2</v>
      </c>
      <c r="H96" s="20"/>
      <c r="L96" s="20"/>
      <c r="M96" s="20"/>
      <c r="N96" s="51"/>
    </row>
    <row r="97" spans="1:14" x14ac:dyDescent="0.25">
      <c r="A97" s="22" t="s">
        <v>129</v>
      </c>
      <c r="B97" s="18" t="s">
        <v>1049</v>
      </c>
      <c r="C97" s="94">
        <v>2433</v>
      </c>
      <c r="D97" s="94">
        <v>1838.875</v>
      </c>
      <c r="E97" s="18"/>
      <c r="F97" s="100">
        <f t="shared" si="3"/>
        <v>0.11030968007703668</v>
      </c>
      <c r="G97" s="100">
        <f t="shared" si="4"/>
        <v>8.3372672812026649E-2</v>
      </c>
      <c r="H97" s="20"/>
      <c r="L97" s="20"/>
      <c r="M97" s="20"/>
    </row>
    <row r="98" spans="1:14" x14ac:dyDescent="0.25">
      <c r="A98" s="22" t="s">
        <v>130</v>
      </c>
      <c r="B98" s="18" t="s">
        <v>1050</v>
      </c>
      <c r="C98" s="94">
        <v>200.75040000000001</v>
      </c>
      <c r="D98" s="94">
        <v>2433</v>
      </c>
      <c r="E98" s="18"/>
      <c r="F98" s="100">
        <f t="shared" si="3"/>
        <v>9.1018135632294061E-3</v>
      </c>
      <c r="G98" s="100">
        <f t="shared" si="4"/>
        <v>0.11030968007703668</v>
      </c>
      <c r="H98" s="20"/>
      <c r="L98" s="20"/>
      <c r="M98" s="20"/>
    </row>
    <row r="99" spans="1:14" x14ac:dyDescent="0.25">
      <c r="A99" s="22" t="s">
        <v>131</v>
      </c>
      <c r="B99" s="18" t="s">
        <v>1051</v>
      </c>
      <c r="C99" s="94">
        <v>0</v>
      </c>
      <c r="D99" s="94">
        <v>200.75040000000001</v>
      </c>
      <c r="E99" s="18"/>
      <c r="F99" s="100">
        <f t="shared" si="3"/>
        <v>0</v>
      </c>
      <c r="G99" s="100">
        <f t="shared" si="4"/>
        <v>9.1018135632294061E-3</v>
      </c>
      <c r="H99" s="20"/>
      <c r="L99" s="20"/>
      <c r="M99" s="20"/>
    </row>
    <row r="100" spans="1:14" x14ac:dyDescent="0.25">
      <c r="A100" s="22" t="s">
        <v>132</v>
      </c>
      <c r="B100" s="54" t="s">
        <v>89</v>
      </c>
      <c r="C100" s="96">
        <f>SUM(C93:C99)</f>
        <v>22056.087900000002</v>
      </c>
      <c r="D100" s="96">
        <f>SUM(D93:D99)</f>
        <v>22056.087900000002</v>
      </c>
      <c r="E100" s="39"/>
      <c r="F100" s="101">
        <f>SUM(F93:F99)</f>
        <v>0.99999999999999978</v>
      </c>
      <c r="G100" s="101">
        <f>SUM(G93:G99)</f>
        <v>0.99999999999999978</v>
      </c>
      <c r="H100" s="20"/>
      <c r="L100" s="20"/>
      <c r="M100" s="20"/>
    </row>
    <row r="101" spans="1:14" outlineLevel="1" x14ac:dyDescent="0.25">
      <c r="A101" s="22" t="s">
        <v>133</v>
      </c>
      <c r="B101" s="55"/>
      <c r="C101" s="96"/>
      <c r="D101" s="96"/>
      <c r="E101" s="39"/>
      <c r="F101" s="100"/>
      <c r="G101" s="100"/>
      <c r="H101" s="20"/>
      <c r="L101" s="20"/>
      <c r="M101" s="20"/>
    </row>
    <row r="102" spans="1:14" outlineLevel="1" x14ac:dyDescent="0.25">
      <c r="A102" s="22" t="s">
        <v>134</v>
      </c>
      <c r="B102" s="55"/>
      <c r="C102" s="96"/>
      <c r="D102" s="96"/>
      <c r="E102" s="39"/>
      <c r="F102" s="100"/>
      <c r="G102" s="100"/>
      <c r="H102" s="20"/>
      <c r="L102" s="20"/>
      <c r="M102" s="20"/>
    </row>
    <row r="103" spans="1:14" outlineLevel="1" x14ac:dyDescent="0.25">
      <c r="A103" s="22" t="s">
        <v>135</v>
      </c>
      <c r="B103" s="55"/>
      <c r="C103" s="96"/>
      <c r="D103" s="96"/>
      <c r="E103" s="39"/>
      <c r="F103" s="100"/>
      <c r="G103" s="100"/>
      <c r="H103" s="20"/>
      <c r="L103" s="20"/>
      <c r="M103" s="20"/>
    </row>
    <row r="104" spans="1:14" outlineLevel="1" x14ac:dyDescent="0.25">
      <c r="A104" s="22" t="s">
        <v>136</v>
      </c>
      <c r="B104" s="55"/>
      <c r="C104" s="96"/>
      <c r="D104" s="96"/>
      <c r="E104" s="39"/>
      <c r="F104" s="100"/>
      <c r="G104" s="100"/>
      <c r="H104" s="20"/>
      <c r="L104" s="20"/>
      <c r="M104" s="20"/>
    </row>
    <row r="105" spans="1:14" outlineLevel="1" x14ac:dyDescent="0.25">
      <c r="A105" s="22" t="s">
        <v>137</v>
      </c>
      <c r="B105" s="55"/>
      <c r="C105" s="96"/>
      <c r="D105" s="96"/>
      <c r="E105" s="39"/>
      <c r="F105" s="100"/>
      <c r="G105" s="100"/>
      <c r="H105" s="20"/>
      <c r="L105" s="20"/>
      <c r="M105" s="20"/>
    </row>
    <row r="106" spans="1:14" outlineLevel="1" x14ac:dyDescent="0.25">
      <c r="A106" s="22" t="s">
        <v>138</v>
      </c>
      <c r="B106" s="55"/>
      <c r="C106" s="46"/>
      <c r="D106" s="46"/>
      <c r="E106" s="39"/>
      <c r="F106" s="47"/>
      <c r="G106" s="47"/>
      <c r="H106" s="20"/>
      <c r="L106" s="20"/>
      <c r="M106" s="20"/>
    </row>
    <row r="107" spans="1:14" outlineLevel="1" x14ac:dyDescent="0.25">
      <c r="A107" s="22" t="s">
        <v>139</v>
      </c>
      <c r="B107" s="55"/>
      <c r="C107" s="46"/>
      <c r="D107" s="46"/>
      <c r="E107" s="39"/>
      <c r="F107" s="47"/>
      <c r="G107" s="47"/>
      <c r="H107" s="20"/>
      <c r="L107" s="20"/>
      <c r="M107" s="20"/>
    </row>
    <row r="108" spans="1:14" outlineLevel="1" x14ac:dyDescent="0.25">
      <c r="A108" s="22" t="s">
        <v>140</v>
      </c>
      <c r="B108" s="54"/>
      <c r="C108" s="46"/>
      <c r="D108" s="46"/>
      <c r="E108" s="39"/>
      <c r="F108" s="47"/>
      <c r="G108" s="47"/>
      <c r="H108" s="20"/>
      <c r="L108" s="20"/>
      <c r="M108" s="20"/>
    </row>
    <row r="109" spans="1:14" outlineLevel="1" x14ac:dyDescent="0.25">
      <c r="A109" s="22" t="s">
        <v>141</v>
      </c>
      <c r="B109" s="55"/>
      <c r="C109" s="46"/>
      <c r="D109" s="46"/>
      <c r="E109" s="39"/>
      <c r="F109" s="47"/>
      <c r="G109" s="47"/>
      <c r="H109" s="20"/>
      <c r="L109" s="20"/>
      <c r="M109" s="20"/>
    </row>
    <row r="110" spans="1:14" outlineLevel="1" x14ac:dyDescent="0.25">
      <c r="A110" s="22" t="s">
        <v>142</v>
      </c>
      <c r="B110" s="55"/>
      <c r="C110" s="46"/>
      <c r="D110" s="46"/>
      <c r="E110" s="39"/>
      <c r="F110" s="47"/>
      <c r="G110" s="47"/>
      <c r="H110" s="20"/>
      <c r="L110" s="20"/>
      <c r="M110" s="20"/>
    </row>
    <row r="111" spans="1:14" ht="15" customHeight="1" x14ac:dyDescent="0.25">
      <c r="A111" s="41"/>
      <c r="B111" s="99" t="s">
        <v>1067</v>
      </c>
      <c r="C111" s="44" t="s">
        <v>143</v>
      </c>
      <c r="D111" s="44" t="s">
        <v>144</v>
      </c>
      <c r="E111" s="43"/>
      <c r="F111" s="44" t="s">
        <v>145</v>
      </c>
      <c r="G111" s="44" t="s">
        <v>146</v>
      </c>
      <c r="H111" s="20"/>
      <c r="L111" s="20"/>
      <c r="M111" s="20"/>
    </row>
    <row r="112" spans="1:14" s="56" customFormat="1" x14ac:dyDescent="0.25">
      <c r="A112" s="22" t="s">
        <v>147</v>
      </c>
      <c r="B112" s="39" t="s">
        <v>148</v>
      </c>
      <c r="C112" s="94">
        <v>0</v>
      </c>
      <c r="D112" s="94">
        <v>0</v>
      </c>
      <c r="E112" s="47"/>
      <c r="F112" s="100">
        <f t="shared" ref="F112:F116" si="5">IF($C$131=0,"",IF(C112="[for completion]","",IF(C112="","",C112/$C$131)))</f>
        <v>0</v>
      </c>
      <c r="G112" s="100">
        <f t="shared" ref="G112:G116" si="6">IF($D$131=0,"",IF(D112="[for completion]","",IF(D112="","",D112/$D$131)))</f>
        <v>0</v>
      </c>
      <c r="I112" s="22"/>
      <c r="J112" s="22"/>
      <c r="K112" s="22"/>
      <c r="L112" s="20" t="s">
        <v>1054</v>
      </c>
      <c r="M112" s="20"/>
      <c r="N112" s="20"/>
    </row>
    <row r="113" spans="1:14" s="56" customFormat="1" x14ac:dyDescent="0.25">
      <c r="A113" s="22" t="s">
        <v>149</v>
      </c>
      <c r="B113" s="39" t="s">
        <v>1055</v>
      </c>
      <c r="C113" s="94">
        <v>0</v>
      </c>
      <c r="D113" s="94">
        <v>0</v>
      </c>
      <c r="E113" s="47"/>
      <c r="F113" s="100">
        <f t="shared" si="5"/>
        <v>0</v>
      </c>
      <c r="G113" s="100">
        <f t="shared" si="6"/>
        <v>0</v>
      </c>
      <c r="I113" s="22"/>
      <c r="J113" s="22"/>
      <c r="K113" s="22"/>
      <c r="L113" s="39" t="s">
        <v>1055</v>
      </c>
      <c r="M113" s="20"/>
      <c r="N113" s="20"/>
    </row>
    <row r="114" spans="1:14" s="56" customFormat="1" x14ac:dyDescent="0.25">
      <c r="A114" s="22" t="s">
        <v>150</v>
      </c>
      <c r="B114" s="39" t="s">
        <v>157</v>
      </c>
      <c r="C114" s="94">
        <v>0</v>
      </c>
      <c r="D114" s="94">
        <v>0</v>
      </c>
      <c r="E114" s="47"/>
      <c r="F114" s="100">
        <f t="shared" si="5"/>
        <v>0</v>
      </c>
      <c r="G114" s="100">
        <f t="shared" si="6"/>
        <v>0</v>
      </c>
      <c r="I114" s="22"/>
      <c r="J114" s="22"/>
      <c r="K114" s="22"/>
      <c r="L114" s="39" t="s">
        <v>157</v>
      </c>
      <c r="M114" s="20"/>
      <c r="N114" s="20"/>
    </row>
    <row r="115" spans="1:14" s="56" customFormat="1" x14ac:dyDescent="0.25">
      <c r="A115" s="22" t="s">
        <v>151</v>
      </c>
      <c r="B115" s="39" t="s">
        <v>1056</v>
      </c>
      <c r="C115" s="94">
        <f>C38</f>
        <v>37973.86700133</v>
      </c>
      <c r="D115" s="94">
        <f>C115</f>
        <v>37973.86700133</v>
      </c>
      <c r="E115" s="47"/>
      <c r="F115" s="100">
        <f t="shared" si="5"/>
        <v>1</v>
      </c>
      <c r="G115" s="100">
        <f t="shared" si="6"/>
        <v>1</v>
      </c>
      <c r="I115" s="22"/>
      <c r="J115" s="22"/>
      <c r="K115" s="22"/>
      <c r="L115" s="39" t="s">
        <v>1056</v>
      </c>
      <c r="M115" s="20"/>
      <c r="N115" s="20"/>
    </row>
    <row r="116" spans="1:14" s="56" customFormat="1" x14ac:dyDescent="0.25">
      <c r="A116" s="22" t="s">
        <v>153</v>
      </c>
      <c r="B116" s="39" t="s">
        <v>1057</v>
      </c>
      <c r="C116" s="94">
        <v>0</v>
      </c>
      <c r="D116" s="94">
        <v>0</v>
      </c>
      <c r="E116" s="47"/>
      <c r="F116" s="100">
        <f t="shared" si="5"/>
        <v>0</v>
      </c>
      <c r="G116" s="100">
        <f t="shared" si="6"/>
        <v>0</v>
      </c>
      <c r="I116" s="22"/>
      <c r="J116" s="22"/>
      <c r="K116" s="22"/>
      <c r="L116" s="39" t="s">
        <v>1057</v>
      </c>
      <c r="M116" s="20"/>
      <c r="N116" s="20"/>
    </row>
    <row r="117" spans="1:14" s="56" customFormat="1" x14ac:dyDescent="0.25">
      <c r="A117" s="22" t="s">
        <v>154</v>
      </c>
      <c r="B117" s="39" t="s">
        <v>159</v>
      </c>
      <c r="C117" s="94">
        <v>0</v>
      </c>
      <c r="D117" s="94">
        <v>0</v>
      </c>
      <c r="E117" s="39"/>
      <c r="F117" s="100">
        <f t="shared" ref="F117:F123" si="7">IF($C$131=0,"",IF(C117="[for completion]","",IF(C117="","",C117/$C$131)))</f>
        <v>0</v>
      </c>
      <c r="G117" s="100">
        <f t="shared" ref="G117:G123" si="8">IF($D$131=0,"",IF(D117="[for completion]","",IF(D117="","",D117/$D$131)))</f>
        <v>0</v>
      </c>
      <c r="I117" s="22"/>
      <c r="J117" s="22"/>
      <c r="K117" s="22"/>
      <c r="L117" s="39" t="s">
        <v>159</v>
      </c>
      <c r="M117" s="20"/>
      <c r="N117" s="20"/>
    </row>
    <row r="118" spans="1:14" x14ac:dyDescent="0.25">
      <c r="A118" s="22" t="s">
        <v>155</v>
      </c>
      <c r="B118" s="39" t="s">
        <v>161</v>
      </c>
      <c r="C118" s="94">
        <v>0</v>
      </c>
      <c r="D118" s="94">
        <v>0</v>
      </c>
      <c r="E118" s="39"/>
      <c r="F118" s="100">
        <f t="shared" si="7"/>
        <v>0</v>
      </c>
      <c r="G118" s="100">
        <f t="shared" si="8"/>
        <v>0</v>
      </c>
      <c r="L118" s="39" t="s">
        <v>161</v>
      </c>
      <c r="M118" s="20"/>
    </row>
    <row r="119" spans="1:14" x14ac:dyDescent="0.25">
      <c r="A119" s="22" t="s">
        <v>156</v>
      </c>
      <c r="B119" s="39" t="s">
        <v>1058</v>
      </c>
      <c r="C119" s="94">
        <v>0</v>
      </c>
      <c r="D119" s="94">
        <v>0</v>
      </c>
      <c r="E119" s="39"/>
      <c r="F119" s="100">
        <f t="shared" si="7"/>
        <v>0</v>
      </c>
      <c r="G119" s="100">
        <f t="shared" si="8"/>
        <v>0</v>
      </c>
      <c r="L119" s="39" t="s">
        <v>1058</v>
      </c>
      <c r="M119" s="20"/>
    </row>
    <row r="120" spans="1:14" x14ac:dyDescent="0.25">
      <c r="A120" s="22" t="s">
        <v>158</v>
      </c>
      <c r="B120" s="39" t="s">
        <v>163</v>
      </c>
      <c r="C120" s="94">
        <v>0</v>
      </c>
      <c r="D120" s="94">
        <v>0</v>
      </c>
      <c r="E120" s="39"/>
      <c r="F120" s="100">
        <f t="shared" si="7"/>
        <v>0</v>
      </c>
      <c r="G120" s="100">
        <f t="shared" si="8"/>
        <v>0</v>
      </c>
      <c r="L120" s="39" t="s">
        <v>163</v>
      </c>
      <c r="M120" s="20"/>
    </row>
    <row r="121" spans="1:14" x14ac:dyDescent="0.25">
      <c r="A121" s="22" t="s">
        <v>160</v>
      </c>
      <c r="B121" s="22" t="s">
        <v>1505</v>
      </c>
      <c r="C121" s="94">
        <v>0</v>
      </c>
      <c r="D121" s="94">
        <v>0</v>
      </c>
      <c r="F121" s="100">
        <f t="shared" si="7"/>
        <v>0</v>
      </c>
      <c r="G121" s="100">
        <f t="shared" si="8"/>
        <v>0</v>
      </c>
      <c r="L121" s="39"/>
      <c r="M121" s="20"/>
    </row>
    <row r="122" spans="1:14" x14ac:dyDescent="0.25">
      <c r="A122" s="22" t="s">
        <v>162</v>
      </c>
      <c r="B122" s="39" t="s">
        <v>1064</v>
      </c>
      <c r="C122" s="94">
        <v>0</v>
      </c>
      <c r="D122" s="94">
        <v>0</v>
      </c>
      <c r="E122" s="39"/>
      <c r="F122" s="100">
        <f t="shared" si="7"/>
        <v>0</v>
      </c>
      <c r="G122" s="100">
        <f t="shared" si="8"/>
        <v>0</v>
      </c>
      <c r="L122" s="39" t="s">
        <v>165</v>
      </c>
      <c r="M122" s="20"/>
    </row>
    <row r="123" spans="1:14" x14ac:dyDescent="0.25">
      <c r="A123" s="22" t="s">
        <v>164</v>
      </c>
      <c r="B123" s="39" t="s">
        <v>165</v>
      </c>
      <c r="C123" s="94">
        <v>0</v>
      </c>
      <c r="D123" s="94">
        <v>0</v>
      </c>
      <c r="E123" s="39"/>
      <c r="F123" s="100">
        <f t="shared" si="7"/>
        <v>0</v>
      </c>
      <c r="G123" s="100">
        <f t="shared" si="8"/>
        <v>0</v>
      </c>
      <c r="L123" s="39" t="s">
        <v>152</v>
      </c>
      <c r="M123" s="20"/>
    </row>
    <row r="124" spans="1:14" x14ac:dyDescent="0.25">
      <c r="A124" s="22" t="s">
        <v>166</v>
      </c>
      <c r="B124" s="39" t="s">
        <v>152</v>
      </c>
      <c r="C124" s="94">
        <v>0</v>
      </c>
      <c r="D124" s="94">
        <v>0</v>
      </c>
      <c r="E124" s="39"/>
      <c r="F124" s="100">
        <f t="shared" ref="F124:F136" si="9">IF($C$131=0,"",IF(C124="[for completion]","",IF(C124="","",C124/$C$131)))</f>
        <v>0</v>
      </c>
      <c r="G124" s="100">
        <f t="shared" ref="G124:G136" si="10">IF($D$131=0,"",IF(D124="[for completion]","",IF(D124="","",D124/$D$131)))</f>
        <v>0</v>
      </c>
      <c r="L124" s="18" t="s">
        <v>1060</v>
      </c>
      <c r="M124" s="20"/>
    </row>
    <row r="125" spans="1:14" x14ac:dyDescent="0.25">
      <c r="A125" s="22" t="s">
        <v>168</v>
      </c>
      <c r="B125" s="22" t="s">
        <v>1597</v>
      </c>
      <c r="C125" s="94">
        <v>0</v>
      </c>
      <c r="D125" s="94">
        <v>0</v>
      </c>
      <c r="E125" s="39"/>
      <c r="F125" s="100">
        <f t="shared" si="9"/>
        <v>0</v>
      </c>
      <c r="G125" s="100">
        <f t="shared" si="10"/>
        <v>0</v>
      </c>
      <c r="L125" s="39" t="s">
        <v>167</v>
      </c>
      <c r="M125" s="20"/>
    </row>
    <row r="126" spans="1:14" x14ac:dyDescent="0.25">
      <c r="A126" s="22" t="s">
        <v>170</v>
      </c>
      <c r="B126" s="18" t="s">
        <v>1060</v>
      </c>
      <c r="C126" s="94">
        <v>0</v>
      </c>
      <c r="D126" s="94">
        <v>0</v>
      </c>
      <c r="E126" s="39"/>
      <c r="F126" s="100">
        <f t="shared" si="9"/>
        <v>0</v>
      </c>
      <c r="G126" s="100">
        <f t="shared" si="10"/>
        <v>0</v>
      </c>
      <c r="H126" s="51"/>
      <c r="L126" s="39" t="s">
        <v>169</v>
      </c>
      <c r="M126" s="20"/>
    </row>
    <row r="127" spans="1:14" x14ac:dyDescent="0.25">
      <c r="A127" s="22" t="s">
        <v>171</v>
      </c>
      <c r="B127" s="39" t="s">
        <v>167</v>
      </c>
      <c r="C127" s="94">
        <v>0</v>
      </c>
      <c r="D127" s="94">
        <v>0</v>
      </c>
      <c r="E127" s="39"/>
      <c r="F127" s="100">
        <f t="shared" si="9"/>
        <v>0</v>
      </c>
      <c r="G127" s="100">
        <f t="shared" si="10"/>
        <v>0</v>
      </c>
      <c r="H127" s="20"/>
      <c r="L127" s="39" t="s">
        <v>1059</v>
      </c>
      <c r="M127" s="20"/>
    </row>
    <row r="128" spans="1:14" x14ac:dyDescent="0.25">
      <c r="A128" s="22" t="s">
        <v>1061</v>
      </c>
      <c r="B128" s="39" t="s">
        <v>169</v>
      </c>
      <c r="C128" s="94">
        <v>0</v>
      </c>
      <c r="D128" s="94">
        <v>0</v>
      </c>
      <c r="E128" s="39"/>
      <c r="F128" s="100">
        <f t="shared" si="9"/>
        <v>0</v>
      </c>
      <c r="G128" s="100">
        <f t="shared" si="10"/>
        <v>0</v>
      </c>
      <c r="H128" s="20"/>
      <c r="L128" s="20"/>
      <c r="M128" s="20"/>
    </row>
    <row r="129" spans="1:14" x14ac:dyDescent="0.25">
      <c r="A129" s="22" t="s">
        <v>1063</v>
      </c>
      <c r="B129" s="39" t="s">
        <v>1059</v>
      </c>
      <c r="C129" s="94">
        <v>0</v>
      </c>
      <c r="D129" s="94">
        <v>0</v>
      </c>
      <c r="E129" s="39"/>
      <c r="F129" s="100">
        <f t="shared" si="9"/>
        <v>0</v>
      </c>
      <c r="G129" s="100">
        <f t="shared" si="10"/>
        <v>0</v>
      </c>
      <c r="H129" s="20"/>
      <c r="L129" s="20"/>
      <c r="M129" s="20"/>
    </row>
    <row r="130" spans="1:14" outlineLevel="1" x14ac:dyDescent="0.25">
      <c r="A130" s="22" t="s">
        <v>1506</v>
      </c>
      <c r="B130" s="39" t="s">
        <v>87</v>
      </c>
      <c r="C130" s="94">
        <v>0</v>
      </c>
      <c r="D130" s="94">
        <v>0</v>
      </c>
      <c r="E130" s="39"/>
      <c r="F130" s="100">
        <f t="shared" si="9"/>
        <v>0</v>
      </c>
      <c r="G130" s="100">
        <f t="shared" si="10"/>
        <v>0</v>
      </c>
      <c r="H130" s="20"/>
      <c r="L130" s="20"/>
      <c r="M130" s="20"/>
    </row>
    <row r="131" spans="1:14" outlineLevel="1" x14ac:dyDescent="0.25">
      <c r="A131" s="22" t="s">
        <v>172</v>
      </c>
      <c r="B131" s="54" t="s">
        <v>89</v>
      </c>
      <c r="C131" s="94">
        <f>SUM(C112:C130)</f>
        <v>37973.86700133</v>
      </c>
      <c r="D131" s="94">
        <f>SUM(D112:D130)</f>
        <v>37973.86700133</v>
      </c>
      <c r="E131" s="39"/>
      <c r="F131" s="100">
        <f>SUM(F112:F130)</f>
        <v>1</v>
      </c>
      <c r="G131" s="100">
        <f>SUM(G112:G130)</f>
        <v>1</v>
      </c>
      <c r="H131" s="20"/>
      <c r="L131" s="20"/>
      <c r="M131" s="20"/>
    </row>
    <row r="132" spans="1:14" outlineLevel="1" x14ac:dyDescent="0.25">
      <c r="A132" s="22" t="s">
        <v>173</v>
      </c>
      <c r="B132" s="50"/>
      <c r="C132" s="94"/>
      <c r="D132" s="94"/>
      <c r="E132" s="39"/>
      <c r="F132" s="100" t="str">
        <f t="shared" si="9"/>
        <v/>
      </c>
      <c r="G132" s="100" t="str">
        <f t="shared" si="10"/>
        <v/>
      </c>
      <c r="H132" s="20"/>
      <c r="L132" s="20"/>
      <c r="M132" s="20"/>
    </row>
    <row r="133" spans="1:14" outlineLevel="1" x14ac:dyDescent="0.25">
      <c r="A133" s="22" t="s">
        <v>174</v>
      </c>
      <c r="B133" s="50"/>
      <c r="C133" s="94"/>
      <c r="D133" s="94"/>
      <c r="E133" s="39"/>
      <c r="F133" s="100" t="str">
        <f t="shared" si="9"/>
        <v/>
      </c>
      <c r="G133" s="100" t="str">
        <f t="shared" si="10"/>
        <v/>
      </c>
      <c r="H133" s="20"/>
      <c r="L133" s="20"/>
      <c r="M133" s="20"/>
    </row>
    <row r="134" spans="1:14" outlineLevel="1" x14ac:dyDescent="0.25">
      <c r="A134" s="22" t="s">
        <v>175</v>
      </c>
      <c r="B134" s="50"/>
      <c r="C134" s="94"/>
      <c r="D134" s="94"/>
      <c r="E134" s="39"/>
      <c r="F134" s="100" t="str">
        <f t="shared" si="9"/>
        <v/>
      </c>
      <c r="G134" s="100" t="str">
        <f t="shared" si="10"/>
        <v/>
      </c>
      <c r="H134" s="20"/>
      <c r="L134" s="20"/>
      <c r="M134" s="20"/>
    </row>
    <row r="135" spans="1:14" outlineLevel="1" x14ac:dyDescent="0.25">
      <c r="A135" s="22" t="s">
        <v>176</v>
      </c>
      <c r="B135" s="50"/>
      <c r="C135" s="94"/>
      <c r="D135" s="94"/>
      <c r="E135" s="39"/>
      <c r="F135" s="100" t="str">
        <f t="shared" si="9"/>
        <v/>
      </c>
      <c r="G135" s="100" t="str">
        <f t="shared" si="10"/>
        <v/>
      </c>
      <c r="H135" s="20"/>
      <c r="L135" s="20"/>
      <c r="M135" s="20"/>
    </row>
    <row r="136" spans="1:14" outlineLevel="1" x14ac:dyDescent="0.25">
      <c r="A136" s="22" t="s">
        <v>177</v>
      </c>
      <c r="B136" s="50"/>
      <c r="C136" s="94"/>
      <c r="D136" s="94"/>
      <c r="E136" s="39"/>
      <c r="F136" s="100" t="str">
        <f t="shared" si="9"/>
        <v/>
      </c>
      <c r="G136" s="100" t="str">
        <f t="shared" si="10"/>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6" customFormat="1" x14ac:dyDescent="0.25">
      <c r="A138" s="22" t="s">
        <v>179</v>
      </c>
      <c r="B138" s="39" t="s">
        <v>148</v>
      </c>
      <c r="C138" s="94">
        <v>15119.250400000001</v>
      </c>
      <c r="D138" s="94">
        <v>0</v>
      </c>
      <c r="E138" s="47"/>
      <c r="F138" s="100">
        <f t="shared" ref="F138:F141" si="11">IF($C$157=0,"",IF(C138="[for completion]","",IF(C138="","",C138/$C$157)))</f>
        <v>0.6854910294404476</v>
      </c>
      <c r="G138" s="100">
        <f t="shared" ref="G138:G141" si="12">IF($D$157=0,"",IF(D138="[for completion]","",IF(D138="","",D138/$D$157)))</f>
        <v>0</v>
      </c>
      <c r="H138" s="20"/>
      <c r="I138" s="22"/>
      <c r="J138" s="22"/>
      <c r="K138" s="22"/>
      <c r="L138" s="20"/>
      <c r="M138" s="20"/>
      <c r="N138" s="20"/>
    </row>
    <row r="139" spans="1:14" s="56" customFormat="1" x14ac:dyDescent="0.25">
      <c r="A139" s="22" t="s">
        <v>180</v>
      </c>
      <c r="B139" s="39" t="s">
        <v>1055</v>
      </c>
      <c r="C139" s="94">
        <v>0</v>
      </c>
      <c r="D139" s="94">
        <v>0</v>
      </c>
      <c r="E139" s="47"/>
      <c r="F139" s="100">
        <f t="shared" si="11"/>
        <v>0</v>
      </c>
      <c r="G139" s="100">
        <f t="shared" si="12"/>
        <v>0</v>
      </c>
      <c r="H139" s="20"/>
      <c r="I139" s="22"/>
      <c r="J139" s="22"/>
      <c r="K139" s="22"/>
      <c r="L139" s="20"/>
      <c r="M139" s="20"/>
      <c r="N139" s="20"/>
    </row>
    <row r="140" spans="1:14" s="56" customFormat="1" x14ac:dyDescent="0.25">
      <c r="A140" s="22" t="s">
        <v>181</v>
      </c>
      <c r="B140" s="39" t="s">
        <v>157</v>
      </c>
      <c r="C140" s="94">
        <v>0</v>
      </c>
      <c r="D140" s="94">
        <v>0</v>
      </c>
      <c r="E140" s="47"/>
      <c r="F140" s="100">
        <f t="shared" si="11"/>
        <v>0</v>
      </c>
      <c r="G140" s="100">
        <f t="shared" si="12"/>
        <v>0</v>
      </c>
      <c r="H140" s="20"/>
      <c r="I140" s="22"/>
      <c r="J140" s="22"/>
      <c r="K140" s="22"/>
      <c r="L140" s="20"/>
      <c r="M140" s="20"/>
      <c r="N140" s="20"/>
    </row>
    <row r="141" spans="1:14" s="56" customFormat="1" x14ac:dyDescent="0.25">
      <c r="A141" s="22" t="s">
        <v>182</v>
      </c>
      <c r="B141" s="39" t="s">
        <v>1056</v>
      </c>
      <c r="C141" s="94">
        <v>0</v>
      </c>
      <c r="D141" s="94">
        <f>C39</f>
        <v>22056.087899999999</v>
      </c>
      <c r="E141" s="47"/>
      <c r="F141" s="100">
        <f t="shared" si="11"/>
        <v>0</v>
      </c>
      <c r="G141" s="100">
        <f t="shared" si="12"/>
        <v>1</v>
      </c>
      <c r="H141" s="20"/>
      <c r="I141" s="22"/>
      <c r="J141" s="22"/>
      <c r="K141" s="22"/>
      <c r="L141" s="20"/>
      <c r="M141" s="20"/>
      <c r="N141" s="20"/>
    </row>
    <row r="142" spans="1:14" s="56" customFormat="1" x14ac:dyDescent="0.25">
      <c r="A142" s="22" t="s">
        <v>183</v>
      </c>
      <c r="B142" s="39" t="s">
        <v>1057</v>
      </c>
      <c r="C142" s="94">
        <v>724.66250000000002</v>
      </c>
      <c r="D142" s="94">
        <v>0</v>
      </c>
      <c r="E142" s="47"/>
      <c r="F142" s="100">
        <f t="shared" ref="F142:F162" si="13">IF($C$157=0,"",IF(C142="[for completion]","",IF(C142="","",C142/$C$157)))</f>
        <v>3.2855441240783226E-2</v>
      </c>
      <c r="G142" s="100">
        <f t="shared" ref="G142:G162" si="14">IF($D$157=0,"",IF(D142="[for completion]","",IF(D142="","",D142/$D$157)))</f>
        <v>0</v>
      </c>
      <c r="H142" s="20"/>
      <c r="I142" s="22"/>
      <c r="J142" s="22"/>
      <c r="K142" s="22"/>
      <c r="L142" s="20"/>
      <c r="M142" s="20"/>
      <c r="N142" s="20"/>
    </row>
    <row r="143" spans="1:14" s="56" customFormat="1" x14ac:dyDescent="0.25">
      <c r="A143" s="22" t="s">
        <v>184</v>
      </c>
      <c r="B143" s="39" t="s">
        <v>159</v>
      </c>
      <c r="C143" s="94">
        <v>0</v>
      </c>
      <c r="D143" s="94">
        <v>0</v>
      </c>
      <c r="E143" s="39"/>
      <c r="F143" s="100">
        <f t="shared" si="13"/>
        <v>0</v>
      </c>
      <c r="G143" s="100">
        <f t="shared" si="14"/>
        <v>0</v>
      </c>
      <c r="H143" s="20"/>
      <c r="I143" s="22"/>
      <c r="J143" s="22"/>
      <c r="K143" s="22"/>
      <c r="L143" s="20"/>
      <c r="M143" s="20"/>
      <c r="N143" s="20"/>
    </row>
    <row r="144" spans="1:14" x14ac:dyDescent="0.25">
      <c r="A144" s="22" t="s">
        <v>185</v>
      </c>
      <c r="B144" s="39" t="s">
        <v>161</v>
      </c>
      <c r="C144" s="94">
        <v>0</v>
      </c>
      <c r="D144" s="94">
        <v>0</v>
      </c>
      <c r="E144" s="39"/>
      <c r="F144" s="100">
        <f t="shared" si="13"/>
        <v>0</v>
      </c>
      <c r="G144" s="100">
        <f t="shared" si="14"/>
        <v>0</v>
      </c>
      <c r="H144" s="20"/>
      <c r="L144" s="20"/>
      <c r="M144" s="20"/>
    </row>
    <row r="145" spans="1:14" x14ac:dyDescent="0.25">
      <c r="A145" s="22" t="s">
        <v>186</v>
      </c>
      <c r="B145" s="39" t="s">
        <v>1058</v>
      </c>
      <c r="C145" s="94">
        <v>4892.1750000000002</v>
      </c>
      <c r="D145" s="94">
        <v>0</v>
      </c>
      <c r="E145" s="39"/>
      <c r="F145" s="100">
        <f t="shared" si="13"/>
        <v>0.22180610732876158</v>
      </c>
      <c r="G145" s="100">
        <f t="shared" si="14"/>
        <v>0</v>
      </c>
      <c r="H145" s="20"/>
      <c r="L145" s="20"/>
      <c r="M145" s="20"/>
      <c r="N145" s="51"/>
    </row>
    <row r="146" spans="1:14" x14ac:dyDescent="0.25">
      <c r="A146" s="22" t="s">
        <v>187</v>
      </c>
      <c r="B146" s="39" t="s">
        <v>163</v>
      </c>
      <c r="C146" s="94">
        <v>0</v>
      </c>
      <c r="D146" s="94">
        <v>0</v>
      </c>
      <c r="E146" s="39"/>
      <c r="F146" s="100">
        <f t="shared" si="13"/>
        <v>0</v>
      </c>
      <c r="G146" s="100">
        <f t="shared" si="14"/>
        <v>0</v>
      </c>
      <c r="H146" s="20"/>
      <c r="L146" s="20"/>
      <c r="M146" s="20"/>
      <c r="N146" s="51"/>
    </row>
    <row r="147" spans="1:14" x14ac:dyDescent="0.25">
      <c r="A147" s="22" t="s">
        <v>188</v>
      </c>
      <c r="B147" s="22" t="s">
        <v>1505</v>
      </c>
      <c r="C147" s="94">
        <v>0</v>
      </c>
      <c r="D147" s="94">
        <v>0</v>
      </c>
      <c r="F147" s="100">
        <f t="shared" si="13"/>
        <v>0</v>
      </c>
      <c r="G147" s="100">
        <f t="shared" si="14"/>
        <v>0</v>
      </c>
      <c r="H147" s="20"/>
      <c r="L147" s="20"/>
      <c r="M147" s="20"/>
      <c r="N147" s="51"/>
    </row>
    <row r="148" spans="1:14" x14ac:dyDescent="0.25">
      <c r="A148" s="22" t="s">
        <v>189</v>
      </c>
      <c r="B148" s="39" t="s">
        <v>1064</v>
      </c>
      <c r="C148" s="94">
        <v>0</v>
      </c>
      <c r="D148" s="94">
        <v>0</v>
      </c>
      <c r="E148" s="39"/>
      <c r="F148" s="100">
        <f t="shared" si="13"/>
        <v>0</v>
      </c>
      <c r="G148" s="100">
        <f t="shared" si="14"/>
        <v>0</v>
      </c>
      <c r="H148" s="20"/>
      <c r="L148" s="20"/>
      <c r="M148" s="20"/>
      <c r="N148" s="51"/>
    </row>
    <row r="149" spans="1:14" x14ac:dyDescent="0.25">
      <c r="A149" s="22" t="s">
        <v>190</v>
      </c>
      <c r="B149" s="39" t="s">
        <v>165</v>
      </c>
      <c r="C149" s="94">
        <v>0</v>
      </c>
      <c r="D149" s="94">
        <v>0</v>
      </c>
      <c r="E149" s="39"/>
      <c r="F149" s="100">
        <f t="shared" si="13"/>
        <v>0</v>
      </c>
      <c r="G149" s="100">
        <f t="shared" si="14"/>
        <v>0</v>
      </c>
      <c r="H149" s="20"/>
      <c r="L149" s="20"/>
      <c r="M149" s="20"/>
      <c r="N149" s="51"/>
    </row>
    <row r="150" spans="1:14" x14ac:dyDescent="0.25">
      <c r="A150" s="22" t="s">
        <v>191</v>
      </c>
      <c r="B150" s="39" t="s">
        <v>152</v>
      </c>
      <c r="C150" s="94">
        <v>0</v>
      </c>
      <c r="D150" s="94">
        <v>0</v>
      </c>
      <c r="E150" s="39"/>
      <c r="F150" s="100">
        <f t="shared" si="13"/>
        <v>0</v>
      </c>
      <c r="G150" s="100">
        <f t="shared" si="14"/>
        <v>0</v>
      </c>
      <c r="H150" s="20"/>
      <c r="L150" s="20"/>
      <c r="M150" s="20"/>
      <c r="N150" s="51"/>
    </row>
    <row r="151" spans="1:14" x14ac:dyDescent="0.25">
      <c r="A151" s="22" t="s">
        <v>192</v>
      </c>
      <c r="B151" s="22" t="s">
        <v>1597</v>
      </c>
      <c r="C151" s="94">
        <v>0</v>
      </c>
      <c r="D151" s="94">
        <v>0</v>
      </c>
      <c r="E151" s="39"/>
      <c r="F151" s="100">
        <f t="shared" si="13"/>
        <v>0</v>
      </c>
      <c r="G151" s="100">
        <f t="shared" si="14"/>
        <v>0</v>
      </c>
      <c r="H151" s="20"/>
      <c r="L151" s="20"/>
      <c r="M151" s="20"/>
      <c r="N151" s="51"/>
    </row>
    <row r="152" spans="1:14" x14ac:dyDescent="0.25">
      <c r="A152" s="22" t="s">
        <v>193</v>
      </c>
      <c r="B152" s="18" t="s">
        <v>1060</v>
      </c>
      <c r="C152" s="94">
        <v>0</v>
      </c>
      <c r="D152" s="94">
        <v>0</v>
      </c>
      <c r="E152" s="39"/>
      <c r="F152" s="100">
        <f t="shared" si="13"/>
        <v>0</v>
      </c>
      <c r="G152" s="100">
        <f t="shared" si="14"/>
        <v>0</v>
      </c>
      <c r="H152" s="20"/>
      <c r="L152" s="20"/>
      <c r="M152" s="20"/>
      <c r="N152" s="51"/>
    </row>
    <row r="153" spans="1:14" x14ac:dyDescent="0.25">
      <c r="A153" s="22" t="s">
        <v>194</v>
      </c>
      <c r="B153" s="39" t="s">
        <v>167</v>
      </c>
      <c r="C153" s="94">
        <v>0</v>
      </c>
      <c r="D153" s="94">
        <v>0</v>
      </c>
      <c r="E153" s="39"/>
      <c r="F153" s="100">
        <f t="shared" si="13"/>
        <v>0</v>
      </c>
      <c r="G153" s="100">
        <f t="shared" si="14"/>
        <v>0</v>
      </c>
      <c r="H153" s="20"/>
      <c r="L153" s="20"/>
      <c r="M153" s="20"/>
      <c r="N153" s="51"/>
    </row>
    <row r="154" spans="1:14" x14ac:dyDescent="0.25">
      <c r="A154" s="22" t="s">
        <v>1062</v>
      </c>
      <c r="B154" s="39" t="s">
        <v>169</v>
      </c>
      <c r="C154" s="94">
        <v>0</v>
      </c>
      <c r="D154" s="94">
        <v>0</v>
      </c>
      <c r="E154" s="39"/>
      <c r="F154" s="100">
        <f t="shared" si="13"/>
        <v>0</v>
      </c>
      <c r="G154" s="100">
        <f t="shared" si="14"/>
        <v>0</v>
      </c>
      <c r="H154" s="20"/>
      <c r="L154" s="20"/>
      <c r="M154" s="20"/>
      <c r="N154" s="51"/>
    </row>
    <row r="155" spans="1:14" x14ac:dyDescent="0.25">
      <c r="A155" s="22" t="s">
        <v>1065</v>
      </c>
      <c r="B155" s="39" t="s">
        <v>1059</v>
      </c>
      <c r="C155" s="94">
        <v>1320</v>
      </c>
      <c r="D155" s="94">
        <v>0</v>
      </c>
      <c r="E155" s="39"/>
      <c r="F155" s="100">
        <f t="shared" si="13"/>
        <v>5.9847421990007567E-2</v>
      </c>
      <c r="G155" s="100">
        <f t="shared" si="14"/>
        <v>0</v>
      </c>
      <c r="H155" s="20"/>
      <c r="L155" s="20"/>
      <c r="M155" s="20"/>
      <c r="N155" s="51"/>
    </row>
    <row r="156" spans="1:14" outlineLevel="1" x14ac:dyDescent="0.25">
      <c r="A156" s="22" t="s">
        <v>1507</v>
      </c>
      <c r="B156" s="39" t="s">
        <v>87</v>
      </c>
      <c r="C156" s="94">
        <v>0</v>
      </c>
      <c r="D156" s="94">
        <v>0</v>
      </c>
      <c r="E156" s="39"/>
      <c r="F156" s="100">
        <f t="shared" si="13"/>
        <v>0</v>
      </c>
      <c r="G156" s="100">
        <f t="shared" si="14"/>
        <v>0</v>
      </c>
      <c r="H156" s="20"/>
      <c r="L156" s="20"/>
      <c r="M156" s="20"/>
      <c r="N156" s="51"/>
    </row>
    <row r="157" spans="1:14" outlineLevel="1" x14ac:dyDescent="0.25">
      <c r="A157" s="22" t="s">
        <v>195</v>
      </c>
      <c r="B157" s="54" t="s">
        <v>89</v>
      </c>
      <c r="C157" s="94">
        <f>SUM(C138:C156)</f>
        <v>22056.087900000002</v>
      </c>
      <c r="D157" s="94">
        <f>SUM(D138:D156)</f>
        <v>22056.087899999999</v>
      </c>
      <c r="E157" s="39"/>
      <c r="F157" s="100">
        <f>SUM(F138:F156)</f>
        <v>1</v>
      </c>
      <c r="G157" s="100">
        <f>SUM(G138:G156)</f>
        <v>1</v>
      </c>
      <c r="H157" s="20"/>
      <c r="L157" s="20"/>
      <c r="M157" s="20"/>
      <c r="N157" s="51"/>
    </row>
    <row r="158" spans="1:14" outlineLevel="1" x14ac:dyDescent="0.25">
      <c r="A158" s="22" t="s">
        <v>196</v>
      </c>
      <c r="B158" s="50"/>
      <c r="C158" s="94"/>
      <c r="D158" s="94"/>
      <c r="E158" s="39"/>
      <c r="F158" s="100" t="str">
        <f t="shared" si="13"/>
        <v/>
      </c>
      <c r="G158" s="100" t="str">
        <f t="shared" si="14"/>
        <v/>
      </c>
      <c r="H158" s="20"/>
      <c r="L158" s="20"/>
      <c r="M158" s="20"/>
      <c r="N158" s="51"/>
    </row>
    <row r="159" spans="1:14" outlineLevel="1" x14ac:dyDescent="0.25">
      <c r="A159" s="22" t="s">
        <v>197</v>
      </c>
      <c r="B159" s="50"/>
      <c r="C159" s="94"/>
      <c r="D159" s="94"/>
      <c r="E159" s="39"/>
      <c r="F159" s="100" t="str">
        <f t="shared" si="13"/>
        <v/>
      </c>
      <c r="G159" s="100" t="str">
        <f t="shared" si="14"/>
        <v/>
      </c>
      <c r="H159" s="20"/>
      <c r="L159" s="20"/>
      <c r="M159" s="20"/>
      <c r="N159" s="51"/>
    </row>
    <row r="160" spans="1:14" outlineLevel="1" x14ac:dyDescent="0.25">
      <c r="A160" s="22" t="s">
        <v>198</v>
      </c>
      <c r="B160" s="50"/>
      <c r="C160" s="94"/>
      <c r="D160" s="94"/>
      <c r="E160" s="39"/>
      <c r="F160" s="100" t="str">
        <f t="shared" si="13"/>
        <v/>
      </c>
      <c r="G160" s="100" t="str">
        <f t="shared" si="14"/>
        <v/>
      </c>
      <c r="H160" s="20"/>
      <c r="L160" s="20"/>
      <c r="M160" s="20"/>
      <c r="N160" s="51"/>
    </row>
    <row r="161" spans="1:14" outlineLevel="1" x14ac:dyDescent="0.25">
      <c r="A161" s="22" t="s">
        <v>199</v>
      </c>
      <c r="B161" s="50"/>
      <c r="C161" s="94"/>
      <c r="D161" s="94"/>
      <c r="E161" s="39"/>
      <c r="F161" s="100" t="str">
        <f t="shared" si="13"/>
        <v/>
      </c>
      <c r="G161" s="100" t="str">
        <f t="shared" si="14"/>
        <v/>
      </c>
      <c r="H161" s="20"/>
      <c r="L161" s="20"/>
      <c r="M161" s="20"/>
      <c r="N161" s="51"/>
    </row>
    <row r="162" spans="1:14" outlineLevel="1" x14ac:dyDescent="0.25">
      <c r="A162" s="22" t="s">
        <v>200</v>
      </c>
      <c r="B162" s="50"/>
      <c r="C162" s="94"/>
      <c r="D162" s="94"/>
      <c r="E162" s="39"/>
      <c r="F162" s="100" t="str">
        <f t="shared" si="13"/>
        <v/>
      </c>
      <c r="G162" s="100" t="str">
        <f t="shared" si="14"/>
        <v/>
      </c>
      <c r="H162" s="20"/>
      <c r="L162" s="20"/>
      <c r="M162" s="20"/>
      <c r="N162" s="51"/>
    </row>
    <row r="163" spans="1:14" ht="15" customHeight="1" x14ac:dyDescent="0.25">
      <c r="A163" s="41"/>
      <c r="B163" s="42" t="s">
        <v>201</v>
      </c>
      <c r="C163" s="81" t="s">
        <v>143</v>
      </c>
      <c r="D163" s="81" t="s">
        <v>144</v>
      </c>
      <c r="E163" s="43"/>
      <c r="F163" s="81" t="s">
        <v>145</v>
      </c>
      <c r="G163" s="81" t="s">
        <v>146</v>
      </c>
      <c r="H163" s="20"/>
      <c r="L163" s="20"/>
      <c r="M163" s="20"/>
      <c r="N163" s="51"/>
    </row>
    <row r="164" spans="1:14" x14ac:dyDescent="0.25">
      <c r="A164" s="22" t="s">
        <v>203</v>
      </c>
      <c r="B164" s="20" t="s">
        <v>204</v>
      </c>
      <c r="C164" s="94">
        <v>17163.912899999999</v>
      </c>
      <c r="D164" s="94">
        <v>0</v>
      </c>
      <c r="E164" s="58"/>
      <c r="F164" s="100">
        <f>IF($C$167=0,"",IF(C164="[for completion]","",IF(C164="","",C164/$C$167)))</f>
        <v>0.7781938926712384</v>
      </c>
      <c r="G164" s="100">
        <f>IF($D$167=0,"",IF(D164="[for completion]","",IF(D164="","",D164/$D$167)))</f>
        <v>0</v>
      </c>
      <c r="H164" s="20"/>
      <c r="L164" s="20"/>
      <c r="M164" s="20"/>
      <c r="N164" s="51"/>
    </row>
    <row r="165" spans="1:14" x14ac:dyDescent="0.25">
      <c r="A165" s="22" t="s">
        <v>205</v>
      </c>
      <c r="B165" s="20" t="s">
        <v>206</v>
      </c>
      <c r="C165" s="94">
        <v>4892.1750000000002</v>
      </c>
      <c r="D165" s="94">
        <f>C164+C165</f>
        <v>22056.087899999999</v>
      </c>
      <c r="E165" s="58"/>
      <c r="F165" s="100">
        <f>IF($C$167=0,"",IF(C165="[for completion]","",IF(C165="","",C165/$C$167)))</f>
        <v>0.22180610732876163</v>
      </c>
      <c r="G165" s="100">
        <f>IF($D$167=0,"",IF(D165="[for completion]","",IF(D165="","",D165/$D$167)))</f>
        <v>1</v>
      </c>
      <c r="H165" s="20"/>
      <c r="L165" s="20"/>
      <c r="M165" s="20"/>
      <c r="N165" s="51"/>
    </row>
    <row r="166" spans="1:14" x14ac:dyDescent="0.25">
      <c r="A166" s="22" t="s">
        <v>207</v>
      </c>
      <c r="B166" s="20" t="s">
        <v>87</v>
      </c>
      <c r="C166" s="94">
        <v>0</v>
      </c>
      <c r="D166" s="94">
        <v>0</v>
      </c>
      <c r="E166" s="58"/>
      <c r="F166" s="100">
        <f>IF($C$167=0,"",IF(C166="[for completion]","",IF(C166="","",C166/$C$167)))</f>
        <v>0</v>
      </c>
      <c r="G166" s="100">
        <f>IF($D$167=0,"",IF(D166="[for completion]","",IF(D166="","",D166/$D$167)))</f>
        <v>0</v>
      </c>
      <c r="H166" s="20"/>
      <c r="L166" s="20"/>
      <c r="M166" s="20"/>
      <c r="N166" s="51"/>
    </row>
    <row r="167" spans="1:14" x14ac:dyDescent="0.25">
      <c r="A167" s="22" t="s">
        <v>208</v>
      </c>
      <c r="B167" s="59" t="s">
        <v>89</v>
      </c>
      <c r="C167" s="103">
        <f>SUM(C164:C166)</f>
        <v>22056.087899999999</v>
      </c>
      <c r="D167" s="103">
        <f>SUM(D164:D166)</f>
        <v>22056.087899999999</v>
      </c>
      <c r="E167" s="58"/>
      <c r="F167" s="102">
        <f>SUM(F164:F166)</f>
        <v>1</v>
      </c>
      <c r="G167" s="102">
        <f>SUM(G164:G166)</f>
        <v>1</v>
      </c>
      <c r="H167" s="20"/>
      <c r="L167" s="20"/>
      <c r="M167" s="20"/>
      <c r="N167" s="51"/>
    </row>
    <row r="168" spans="1:14" outlineLevel="1" x14ac:dyDescent="0.25">
      <c r="A168" s="22" t="s">
        <v>209</v>
      </c>
      <c r="B168" s="59"/>
      <c r="C168" s="103"/>
      <c r="D168" s="103"/>
      <c r="E168" s="58"/>
      <c r="F168" s="58"/>
      <c r="G168" s="18"/>
      <c r="H168" s="20"/>
      <c r="L168" s="20"/>
      <c r="M168" s="20"/>
      <c r="N168" s="51"/>
    </row>
    <row r="169" spans="1:14" outlineLevel="1" x14ac:dyDescent="0.25">
      <c r="A169" s="22" t="s">
        <v>210</v>
      </c>
      <c r="B169" s="59"/>
      <c r="C169" s="103"/>
      <c r="D169" s="103"/>
      <c r="E169" s="58"/>
      <c r="F169" s="58"/>
      <c r="G169" s="18"/>
      <c r="H169" s="20"/>
      <c r="L169" s="20"/>
      <c r="M169" s="20"/>
      <c r="N169" s="51"/>
    </row>
    <row r="170" spans="1:14" outlineLevel="1" x14ac:dyDescent="0.25">
      <c r="A170" s="22" t="s">
        <v>211</v>
      </c>
      <c r="B170" s="59"/>
      <c r="C170" s="103"/>
      <c r="D170" s="103"/>
      <c r="E170" s="58"/>
      <c r="F170" s="58"/>
      <c r="G170" s="18"/>
      <c r="H170" s="20"/>
      <c r="L170" s="20"/>
      <c r="M170" s="20"/>
      <c r="N170" s="51"/>
    </row>
    <row r="171" spans="1:14" outlineLevel="1" x14ac:dyDescent="0.25">
      <c r="A171" s="22" t="s">
        <v>212</v>
      </c>
      <c r="B171" s="59"/>
      <c r="C171" s="103"/>
      <c r="D171" s="103"/>
      <c r="E171" s="58"/>
      <c r="F171" s="58"/>
      <c r="G171" s="18"/>
      <c r="H171" s="20"/>
      <c r="L171" s="20"/>
      <c r="M171" s="20"/>
      <c r="N171" s="51"/>
    </row>
    <row r="172" spans="1:14" outlineLevel="1" x14ac:dyDescent="0.25">
      <c r="A172" s="22" t="s">
        <v>213</v>
      </c>
      <c r="B172" s="59"/>
      <c r="C172" s="103"/>
      <c r="D172" s="103"/>
      <c r="E172" s="58"/>
      <c r="F172" s="58"/>
      <c r="G172" s="18"/>
      <c r="H172" s="20"/>
      <c r="L172" s="20"/>
      <c r="M172" s="20"/>
      <c r="N172" s="51"/>
    </row>
    <row r="173" spans="1:14" ht="15" customHeight="1" x14ac:dyDescent="0.25">
      <c r="A173" s="41"/>
      <c r="B173" s="42" t="s">
        <v>214</v>
      </c>
      <c r="C173" s="41" t="s">
        <v>59</v>
      </c>
      <c r="D173" s="41"/>
      <c r="E173" s="43"/>
      <c r="F173" s="44" t="s">
        <v>215</v>
      </c>
      <c r="G173" s="44"/>
      <c r="H173" s="20"/>
      <c r="L173" s="20"/>
      <c r="M173" s="20"/>
      <c r="N173" s="51"/>
    </row>
    <row r="174" spans="1:14" ht="15" customHeight="1" x14ac:dyDescent="0.25">
      <c r="A174" s="22" t="s">
        <v>216</v>
      </c>
      <c r="B174" s="39" t="s">
        <v>217</v>
      </c>
      <c r="C174" s="94">
        <v>0</v>
      </c>
      <c r="D174" s="36"/>
      <c r="E174" s="28"/>
      <c r="F174" s="100" t="str">
        <f>IF($C$179=0,"",IF(C174="[for completion]","",C174/$C$179))</f>
        <v/>
      </c>
      <c r="G174" s="47"/>
      <c r="H174" s="20"/>
      <c r="L174" s="20"/>
      <c r="M174" s="20"/>
      <c r="N174" s="51"/>
    </row>
    <row r="175" spans="1:14" ht="30.75" customHeight="1" x14ac:dyDescent="0.25">
      <c r="A175" s="22" t="s">
        <v>8</v>
      </c>
      <c r="B175" s="39" t="s">
        <v>906</v>
      </c>
      <c r="C175" s="94">
        <v>0</v>
      </c>
      <c r="E175" s="49"/>
      <c r="F175" s="100" t="str">
        <f>IF($C$179=0,"",IF(C175="[for completion]","",C175/$C$179))</f>
        <v/>
      </c>
      <c r="G175" s="47"/>
      <c r="H175" s="20"/>
      <c r="L175" s="20"/>
      <c r="M175" s="20"/>
      <c r="N175" s="51"/>
    </row>
    <row r="176" spans="1:14" x14ac:dyDescent="0.25">
      <c r="A176" s="22" t="s">
        <v>218</v>
      </c>
      <c r="B176" s="39" t="s">
        <v>219</v>
      </c>
      <c r="C176" s="94">
        <v>0</v>
      </c>
      <c r="E176" s="49"/>
      <c r="F176" s="100" t="str">
        <f>IF($C$179=0,"",IF(C176="[for completion]","",C176/$C$179))</f>
        <v/>
      </c>
      <c r="G176" s="47"/>
      <c r="H176" s="20"/>
      <c r="L176" s="20"/>
      <c r="M176" s="20"/>
      <c r="N176" s="51"/>
    </row>
    <row r="177" spans="1:14" x14ac:dyDescent="0.25">
      <c r="A177" s="22" t="s">
        <v>220</v>
      </c>
      <c r="B177" s="39" t="s">
        <v>221</v>
      </c>
      <c r="C177" s="94">
        <v>0</v>
      </c>
      <c r="E177" s="49"/>
      <c r="F177" s="100" t="str">
        <f>IF($C$179=0,"",IF(C177="[for completion]","",C177/$C$179))</f>
        <v/>
      </c>
      <c r="G177" s="47"/>
      <c r="H177" s="20"/>
      <c r="L177" s="20"/>
      <c r="M177" s="20"/>
      <c r="N177" s="51"/>
    </row>
    <row r="178" spans="1:14" x14ac:dyDescent="0.25">
      <c r="A178" s="22" t="s">
        <v>222</v>
      </c>
      <c r="B178" s="39" t="s">
        <v>87</v>
      </c>
      <c r="C178" s="94">
        <v>0</v>
      </c>
      <c r="E178" s="49"/>
      <c r="F178" s="100" t="str">
        <f t="shared" ref="F178:F187" si="15">IF($C$179=0,"",IF(C178="[for completion]","",C178/$C$179))</f>
        <v/>
      </c>
      <c r="G178" s="47"/>
      <c r="H178" s="20"/>
      <c r="L178" s="20"/>
      <c r="M178" s="20"/>
      <c r="N178" s="51"/>
    </row>
    <row r="179" spans="1:14" x14ac:dyDescent="0.25">
      <c r="A179" s="22" t="s">
        <v>9</v>
      </c>
      <c r="B179" s="54" t="s">
        <v>89</v>
      </c>
      <c r="C179" s="96">
        <f>SUM(C174:C178)</f>
        <v>0</v>
      </c>
      <c r="E179" s="49"/>
      <c r="F179" s="101">
        <f>SUM(F174:F178)</f>
        <v>0</v>
      </c>
      <c r="G179" s="47"/>
      <c r="H179" s="20"/>
      <c r="L179" s="20"/>
      <c r="M179" s="20"/>
      <c r="N179" s="51"/>
    </row>
    <row r="180" spans="1:14" outlineLevel="1" x14ac:dyDescent="0.25">
      <c r="A180" s="22" t="s">
        <v>223</v>
      </c>
      <c r="B180" s="60"/>
      <c r="C180" s="94"/>
      <c r="E180" s="49"/>
      <c r="F180" s="100" t="str">
        <f t="shared" si="15"/>
        <v/>
      </c>
      <c r="G180" s="47"/>
      <c r="H180" s="20"/>
      <c r="L180" s="20"/>
      <c r="M180" s="20"/>
      <c r="N180" s="51"/>
    </row>
    <row r="181" spans="1:14" s="60" customFormat="1" outlineLevel="1" x14ac:dyDescent="0.25">
      <c r="A181" s="22" t="s">
        <v>224</v>
      </c>
      <c r="C181" s="104"/>
      <c r="F181" s="100" t="str">
        <f t="shared" si="15"/>
        <v/>
      </c>
    </row>
    <row r="182" spans="1:14" outlineLevel="1" x14ac:dyDescent="0.25">
      <c r="A182" s="22" t="s">
        <v>225</v>
      </c>
      <c r="B182" s="60"/>
      <c r="C182" s="94"/>
      <c r="E182" s="49"/>
      <c r="F182" s="100" t="str">
        <f t="shared" si="15"/>
        <v/>
      </c>
      <c r="G182" s="47"/>
      <c r="H182" s="20"/>
      <c r="L182" s="20"/>
      <c r="M182" s="20"/>
      <c r="N182" s="51"/>
    </row>
    <row r="183" spans="1:14" outlineLevel="1" x14ac:dyDescent="0.25">
      <c r="A183" s="22" t="s">
        <v>226</v>
      </c>
      <c r="B183" s="60"/>
      <c r="C183" s="94"/>
      <c r="E183" s="49"/>
      <c r="F183" s="100" t="str">
        <f t="shared" si="15"/>
        <v/>
      </c>
      <c r="G183" s="47"/>
      <c r="H183" s="20"/>
      <c r="L183" s="20"/>
      <c r="M183" s="20"/>
      <c r="N183" s="51"/>
    </row>
    <row r="184" spans="1:14" s="60" customFormat="1" outlineLevel="1" x14ac:dyDescent="0.25">
      <c r="A184" s="22" t="s">
        <v>227</v>
      </c>
      <c r="C184" s="104"/>
      <c r="F184" s="100" t="str">
        <f t="shared" si="15"/>
        <v/>
      </c>
    </row>
    <row r="185" spans="1:14" outlineLevel="1" x14ac:dyDescent="0.25">
      <c r="A185" s="22" t="s">
        <v>228</v>
      </c>
      <c r="B185" s="60"/>
      <c r="C185" s="94"/>
      <c r="E185" s="49"/>
      <c r="F185" s="100" t="str">
        <f t="shared" si="15"/>
        <v/>
      </c>
      <c r="G185" s="47"/>
      <c r="H185" s="20"/>
      <c r="L185" s="20"/>
      <c r="M185" s="20"/>
      <c r="N185" s="51"/>
    </row>
    <row r="186" spans="1:14" outlineLevel="1" x14ac:dyDescent="0.25">
      <c r="A186" s="22" t="s">
        <v>229</v>
      </c>
      <c r="B186" s="60"/>
      <c r="C186" s="94"/>
      <c r="E186" s="49"/>
      <c r="F186" s="100" t="str">
        <f t="shared" si="15"/>
        <v/>
      </c>
      <c r="G186" s="47"/>
      <c r="H186" s="20"/>
      <c r="L186" s="20"/>
      <c r="M186" s="20"/>
      <c r="N186" s="51"/>
    </row>
    <row r="187" spans="1:14" outlineLevel="1" x14ac:dyDescent="0.25">
      <c r="A187" s="22" t="s">
        <v>230</v>
      </c>
      <c r="B187" s="60"/>
      <c r="C187" s="94"/>
      <c r="E187" s="49"/>
      <c r="F187" s="100" t="str">
        <f t="shared" si="15"/>
        <v/>
      </c>
      <c r="G187" s="47"/>
      <c r="H187" s="20"/>
      <c r="L187" s="20"/>
      <c r="M187" s="20"/>
      <c r="N187" s="51"/>
    </row>
    <row r="188" spans="1:14" outlineLevel="1" x14ac:dyDescent="0.25">
      <c r="A188" s="22" t="s">
        <v>231</v>
      </c>
      <c r="B188" s="60"/>
      <c r="E188" s="49"/>
      <c r="F188" s="47"/>
      <c r="G188" s="47"/>
      <c r="H188" s="20"/>
      <c r="L188" s="20"/>
      <c r="M188" s="20"/>
      <c r="N188" s="51"/>
    </row>
    <row r="189" spans="1:14" outlineLevel="1" x14ac:dyDescent="0.25">
      <c r="A189" s="22" t="s">
        <v>232</v>
      </c>
      <c r="B189" s="60"/>
      <c r="E189" s="49"/>
      <c r="F189" s="47"/>
      <c r="G189" s="47"/>
      <c r="H189" s="20"/>
      <c r="L189" s="20"/>
      <c r="M189" s="20"/>
      <c r="N189" s="51"/>
    </row>
    <row r="190" spans="1:14" outlineLevel="1" x14ac:dyDescent="0.25">
      <c r="A190" s="22" t="s">
        <v>233</v>
      </c>
      <c r="B190" s="60"/>
      <c r="E190" s="49"/>
      <c r="F190" s="47"/>
      <c r="G190" s="47"/>
      <c r="H190" s="20"/>
      <c r="L190" s="20"/>
      <c r="M190" s="20"/>
      <c r="N190" s="51"/>
    </row>
    <row r="191" spans="1:14" outlineLevel="1" x14ac:dyDescent="0.25">
      <c r="A191" s="22" t="s">
        <v>234</v>
      </c>
      <c r="B191" s="50"/>
      <c r="E191" s="49"/>
      <c r="F191" s="47"/>
      <c r="G191" s="47"/>
      <c r="H191" s="20"/>
      <c r="L191" s="20"/>
      <c r="M191" s="20"/>
      <c r="N191" s="51"/>
    </row>
    <row r="192" spans="1:14" ht="15" customHeight="1" x14ac:dyDescent="0.25">
      <c r="A192" s="41"/>
      <c r="B192" s="42" t="s">
        <v>235</v>
      </c>
      <c r="C192" s="41" t="s">
        <v>59</v>
      </c>
      <c r="D192" s="41"/>
      <c r="E192" s="43"/>
      <c r="F192" s="44" t="s">
        <v>215</v>
      </c>
      <c r="G192" s="44"/>
      <c r="H192" s="20"/>
      <c r="L192" s="20"/>
      <c r="M192" s="20"/>
      <c r="N192" s="51"/>
    </row>
    <row r="193" spans="1:14" x14ac:dyDescent="0.25">
      <c r="A193" s="22" t="s">
        <v>236</v>
      </c>
      <c r="B193" s="39" t="s">
        <v>237</v>
      </c>
      <c r="C193" s="94">
        <v>0</v>
      </c>
      <c r="E193" s="46"/>
      <c r="F193" s="100" t="str">
        <f t="shared" ref="F193:F207" si="16">IF($C$209=0,"",IF(C193="[for completion]","",C193/$C$209))</f>
        <v/>
      </c>
      <c r="G193" s="47"/>
      <c r="H193" s="20"/>
      <c r="L193" s="20"/>
      <c r="M193" s="20"/>
      <c r="N193" s="51"/>
    </row>
    <row r="194" spans="1:14" x14ac:dyDescent="0.25">
      <c r="A194" s="22" t="s">
        <v>238</v>
      </c>
      <c r="B194" s="39" t="s">
        <v>239</v>
      </c>
      <c r="C194" s="94">
        <v>0</v>
      </c>
      <c r="E194" s="49"/>
      <c r="F194" s="100" t="str">
        <f t="shared" si="16"/>
        <v/>
      </c>
      <c r="G194" s="49"/>
      <c r="H194" s="20"/>
      <c r="L194" s="20"/>
      <c r="M194" s="20"/>
      <c r="N194" s="51"/>
    </row>
    <row r="195" spans="1:14" x14ac:dyDescent="0.25">
      <c r="A195" s="22" t="s">
        <v>240</v>
      </c>
      <c r="B195" s="39" t="s">
        <v>241</v>
      </c>
      <c r="C195" s="94">
        <v>0</v>
      </c>
      <c r="E195" s="49"/>
      <c r="F195" s="100" t="str">
        <f t="shared" si="16"/>
        <v/>
      </c>
      <c r="G195" s="49"/>
      <c r="H195" s="20"/>
      <c r="L195" s="20"/>
      <c r="M195" s="20"/>
      <c r="N195" s="51"/>
    </row>
    <row r="196" spans="1:14" x14ac:dyDescent="0.25">
      <c r="A196" s="22" t="s">
        <v>242</v>
      </c>
      <c r="B196" s="39" t="s">
        <v>243</v>
      </c>
      <c r="C196" s="94">
        <v>0</v>
      </c>
      <c r="E196" s="49"/>
      <c r="F196" s="100" t="str">
        <f t="shared" si="16"/>
        <v/>
      </c>
      <c r="G196" s="49"/>
      <c r="H196" s="20"/>
      <c r="L196" s="20"/>
      <c r="M196" s="20"/>
      <c r="N196" s="51"/>
    </row>
    <row r="197" spans="1:14" x14ac:dyDescent="0.25">
      <c r="A197" s="22" t="s">
        <v>244</v>
      </c>
      <c r="B197" s="39" t="s">
        <v>245</v>
      </c>
      <c r="C197" s="94">
        <v>0</v>
      </c>
      <c r="E197" s="49"/>
      <c r="F197" s="100" t="str">
        <f t="shared" si="16"/>
        <v/>
      </c>
      <c r="G197" s="49"/>
      <c r="H197" s="20"/>
      <c r="L197" s="20"/>
      <c r="M197" s="20"/>
      <c r="N197" s="51"/>
    </row>
    <row r="198" spans="1:14" x14ac:dyDescent="0.25">
      <c r="A198" s="22" t="s">
        <v>246</v>
      </c>
      <c r="B198" s="22" t="s">
        <v>479</v>
      </c>
      <c r="C198" s="94">
        <v>0</v>
      </c>
      <c r="E198" s="49"/>
      <c r="F198" s="100" t="str">
        <f t="shared" si="16"/>
        <v/>
      </c>
      <c r="G198" s="49"/>
      <c r="H198" s="20"/>
      <c r="L198" s="20"/>
      <c r="M198" s="20"/>
      <c r="N198" s="51"/>
    </row>
    <row r="199" spans="1:14" x14ac:dyDescent="0.25">
      <c r="A199" s="22" t="s">
        <v>248</v>
      </c>
      <c r="B199" s="39" t="s">
        <v>247</v>
      </c>
      <c r="C199" s="94">
        <v>0</v>
      </c>
      <c r="E199" s="49"/>
      <c r="F199" s="100" t="str">
        <f t="shared" si="16"/>
        <v/>
      </c>
      <c r="G199" s="49"/>
      <c r="H199" s="20"/>
      <c r="L199" s="20"/>
      <c r="M199" s="20"/>
      <c r="N199" s="51"/>
    </row>
    <row r="200" spans="1:14" x14ac:dyDescent="0.25">
      <c r="A200" s="22" t="s">
        <v>250</v>
      </c>
      <c r="B200" s="39" t="s">
        <v>249</v>
      </c>
      <c r="C200" s="94">
        <v>0</v>
      </c>
      <c r="E200" s="49"/>
      <c r="F200" s="100" t="str">
        <f t="shared" si="16"/>
        <v/>
      </c>
      <c r="G200" s="49"/>
      <c r="H200" s="20"/>
      <c r="L200" s="20"/>
      <c r="M200" s="20"/>
      <c r="N200" s="51"/>
    </row>
    <row r="201" spans="1:14" x14ac:dyDescent="0.25">
      <c r="A201" s="22" t="s">
        <v>251</v>
      </c>
      <c r="B201" s="39" t="s">
        <v>11</v>
      </c>
      <c r="C201" s="94">
        <v>0</v>
      </c>
      <c r="E201" s="49"/>
      <c r="F201" s="100" t="str">
        <f t="shared" si="16"/>
        <v/>
      </c>
      <c r="G201" s="49"/>
      <c r="H201" s="20"/>
      <c r="L201" s="20"/>
      <c r="M201" s="20"/>
      <c r="N201" s="51"/>
    </row>
    <row r="202" spans="1:14" x14ac:dyDescent="0.25">
      <c r="A202" s="22" t="s">
        <v>253</v>
      </c>
      <c r="B202" s="39" t="s">
        <v>252</v>
      </c>
      <c r="C202" s="94">
        <v>0</v>
      </c>
      <c r="E202" s="49"/>
      <c r="F202" s="100" t="str">
        <f t="shared" si="16"/>
        <v/>
      </c>
      <c r="G202" s="49"/>
      <c r="H202" s="20"/>
      <c r="L202" s="20"/>
      <c r="M202" s="20"/>
      <c r="N202" s="51"/>
    </row>
    <row r="203" spans="1:14" x14ac:dyDescent="0.25">
      <c r="A203" s="22" t="s">
        <v>255</v>
      </c>
      <c r="B203" s="39" t="s">
        <v>254</v>
      </c>
      <c r="C203" s="94">
        <v>0</v>
      </c>
      <c r="E203" s="49"/>
      <c r="F203" s="100" t="str">
        <f t="shared" si="16"/>
        <v/>
      </c>
      <c r="G203" s="49"/>
      <c r="H203" s="20"/>
      <c r="L203" s="20"/>
      <c r="M203" s="20"/>
      <c r="N203" s="51"/>
    </row>
    <row r="204" spans="1:14" x14ac:dyDescent="0.25">
      <c r="A204" s="22" t="s">
        <v>257</v>
      </c>
      <c r="B204" s="39" t="s">
        <v>256</v>
      </c>
      <c r="C204" s="94">
        <v>0</v>
      </c>
      <c r="E204" s="49"/>
      <c r="F204" s="100" t="str">
        <f t="shared" si="16"/>
        <v/>
      </c>
      <c r="G204" s="49"/>
      <c r="H204" s="20"/>
      <c r="L204" s="20"/>
      <c r="M204" s="20"/>
      <c r="N204" s="51"/>
    </row>
    <row r="205" spans="1:14" x14ac:dyDescent="0.25">
      <c r="A205" s="22" t="s">
        <v>259</v>
      </c>
      <c r="B205" s="39" t="s">
        <v>258</v>
      </c>
      <c r="C205" s="94">
        <v>0</v>
      </c>
      <c r="E205" s="49"/>
      <c r="F205" s="100" t="str">
        <f t="shared" si="16"/>
        <v/>
      </c>
      <c r="G205" s="49"/>
      <c r="H205" s="20"/>
      <c r="L205" s="20"/>
      <c r="M205" s="20"/>
      <c r="N205" s="51"/>
    </row>
    <row r="206" spans="1:14" x14ac:dyDescent="0.25">
      <c r="A206" s="22" t="s">
        <v>261</v>
      </c>
      <c r="B206" s="39" t="s">
        <v>260</v>
      </c>
      <c r="C206" s="94">
        <v>0</v>
      </c>
      <c r="E206" s="49"/>
      <c r="F206" s="100" t="str">
        <f>IF($C$209=0,"",IF(C206="[for completion]","",C206/$C$209))</f>
        <v/>
      </c>
      <c r="G206" s="49"/>
      <c r="H206" s="20"/>
      <c r="L206" s="20"/>
      <c r="M206" s="20"/>
      <c r="N206" s="51"/>
    </row>
    <row r="207" spans="1:14" x14ac:dyDescent="0.25">
      <c r="A207" s="22" t="s">
        <v>262</v>
      </c>
      <c r="B207" s="39" t="s">
        <v>87</v>
      </c>
      <c r="C207" s="94">
        <v>0</v>
      </c>
      <c r="E207" s="49"/>
      <c r="F207" s="100" t="str">
        <f t="shared" si="16"/>
        <v/>
      </c>
      <c r="G207" s="49"/>
      <c r="H207" s="20"/>
      <c r="L207" s="20"/>
      <c r="M207" s="20"/>
      <c r="N207" s="51"/>
    </row>
    <row r="208" spans="1:14" x14ac:dyDescent="0.25">
      <c r="A208" s="22" t="s">
        <v>264</v>
      </c>
      <c r="B208" s="48" t="s">
        <v>263</v>
      </c>
      <c r="C208" s="94">
        <v>0</v>
      </c>
      <c r="D208" s="39"/>
      <c r="E208" s="49"/>
      <c r="F208" s="115" t="str">
        <f>IF($C$209=0,"",IF(C208="[for completion]","",C208/$C$209))</f>
        <v/>
      </c>
      <c r="G208" s="49"/>
      <c r="H208" s="20"/>
      <c r="L208" s="20"/>
      <c r="M208" s="20"/>
      <c r="N208" s="51"/>
    </row>
    <row r="209" spans="1:14" outlineLevel="1" x14ac:dyDescent="0.25">
      <c r="A209" s="22" t="s">
        <v>265</v>
      </c>
      <c r="B209" s="54" t="s">
        <v>89</v>
      </c>
      <c r="C209" s="94">
        <f>SUM(C193:C207)</f>
        <v>0</v>
      </c>
      <c r="E209" s="49"/>
      <c r="F209" s="101">
        <f>SUM(F193:F207)</f>
        <v>0</v>
      </c>
      <c r="G209" s="49"/>
      <c r="H209" s="20"/>
      <c r="L209" s="20"/>
      <c r="M209" s="20"/>
      <c r="N209" s="51"/>
    </row>
    <row r="210" spans="1:14" outlineLevel="1" x14ac:dyDescent="0.25">
      <c r="A210" s="22" t="s">
        <v>266</v>
      </c>
      <c r="B210" s="50"/>
      <c r="C210" s="94"/>
      <c r="E210" s="49"/>
      <c r="F210" s="100" t="str">
        <f t="shared" ref="F210:F215" si="17">IF($C$209=0,"",IF(C210="[for completion]","",C210/$C$209))</f>
        <v/>
      </c>
      <c r="G210" s="49"/>
      <c r="H210" s="20"/>
      <c r="L210" s="20"/>
      <c r="M210" s="20"/>
      <c r="N210" s="51"/>
    </row>
    <row r="211" spans="1:14" outlineLevel="1" x14ac:dyDescent="0.25">
      <c r="A211" s="22" t="s">
        <v>267</v>
      </c>
      <c r="B211" s="50"/>
      <c r="C211" s="94"/>
      <c r="E211" s="49"/>
      <c r="F211" s="100" t="str">
        <f t="shared" si="17"/>
        <v/>
      </c>
      <c r="G211" s="49"/>
      <c r="H211" s="20"/>
      <c r="L211" s="20"/>
      <c r="M211" s="20"/>
      <c r="N211" s="51"/>
    </row>
    <row r="212" spans="1:14" outlineLevel="1" x14ac:dyDescent="0.25">
      <c r="A212" s="22" t="s">
        <v>268</v>
      </c>
      <c r="B212" s="50"/>
      <c r="C212" s="94"/>
      <c r="E212" s="49"/>
      <c r="F212" s="100" t="str">
        <f t="shared" si="17"/>
        <v/>
      </c>
      <c r="G212" s="49"/>
      <c r="H212" s="20"/>
      <c r="L212" s="20"/>
      <c r="M212" s="20"/>
      <c r="N212" s="51"/>
    </row>
    <row r="213" spans="1:14" outlineLevel="1" x14ac:dyDescent="0.25">
      <c r="A213" s="22" t="s">
        <v>269</v>
      </c>
      <c r="B213" s="50"/>
      <c r="C213" s="94"/>
      <c r="E213" s="49"/>
      <c r="F213" s="100" t="str">
        <f t="shared" si="17"/>
        <v/>
      </c>
      <c r="G213" s="49"/>
      <c r="H213" s="20"/>
      <c r="L213" s="20"/>
      <c r="M213" s="20"/>
      <c r="N213" s="51"/>
    </row>
    <row r="214" spans="1:14" outlineLevel="1" x14ac:dyDescent="0.25">
      <c r="A214" s="22" t="s">
        <v>270</v>
      </c>
      <c r="B214" s="50"/>
      <c r="C214" s="94"/>
      <c r="E214" s="49"/>
      <c r="F214" s="100" t="str">
        <f t="shared" si="17"/>
        <v/>
      </c>
      <c r="G214" s="49"/>
      <c r="H214" s="20"/>
      <c r="L214" s="20"/>
      <c r="M214" s="20"/>
      <c r="N214" s="51"/>
    </row>
    <row r="215" spans="1:14" outlineLevel="1" x14ac:dyDescent="0.25">
      <c r="A215" s="22" t="s">
        <v>271</v>
      </c>
      <c r="B215" s="50"/>
      <c r="C215" s="94"/>
      <c r="E215" s="49"/>
      <c r="F215" s="100" t="str">
        <f t="shared" si="17"/>
        <v/>
      </c>
      <c r="G215" s="49"/>
      <c r="H215" s="20"/>
      <c r="L215" s="20"/>
      <c r="M215" s="20"/>
      <c r="N215" s="51"/>
    </row>
    <row r="216" spans="1:14" ht="15" customHeight="1" x14ac:dyDescent="0.25">
      <c r="A216" s="41"/>
      <c r="B216" s="42" t="s">
        <v>272</v>
      </c>
      <c r="C216" s="41" t="s">
        <v>59</v>
      </c>
      <c r="D216" s="41"/>
      <c r="E216" s="43"/>
      <c r="F216" s="44" t="s">
        <v>77</v>
      </c>
      <c r="G216" s="44" t="s">
        <v>202</v>
      </c>
      <c r="H216" s="20"/>
      <c r="L216" s="20"/>
      <c r="M216" s="20"/>
      <c r="N216" s="51"/>
    </row>
    <row r="217" spans="1:14" x14ac:dyDescent="0.25">
      <c r="A217" s="22" t="s">
        <v>273</v>
      </c>
      <c r="B217" s="18" t="s">
        <v>274</v>
      </c>
      <c r="C217" s="94">
        <v>0</v>
      </c>
      <c r="E217" s="58"/>
      <c r="F217" s="100">
        <f>IF($C$38=0,"",IF(C217="[for completion]","",IF(C217="","",C217/$C$38)))</f>
        <v>0</v>
      </c>
      <c r="G217" s="100">
        <f>IF($C$39=0,"",IF(C217="[for completion]","",IF(C217="","",C217/$C$39)))</f>
        <v>0</v>
      </c>
      <c r="H217" s="20"/>
      <c r="L217" s="20"/>
      <c r="M217" s="20"/>
      <c r="N217" s="51"/>
    </row>
    <row r="218" spans="1:14" x14ac:dyDescent="0.25">
      <c r="A218" s="22" t="s">
        <v>275</v>
      </c>
      <c r="B218" s="18" t="s">
        <v>276</v>
      </c>
      <c r="C218" s="94">
        <v>0</v>
      </c>
      <c r="E218" s="58"/>
      <c r="F218" s="100">
        <f>IF($C$38=0,"",IF(C218="[for completion]","",IF(C218="","",C218/$C$38)))</f>
        <v>0</v>
      </c>
      <c r="G218" s="100">
        <f>IF($C$39=0,"",IF(C218="[for completion]","",IF(C218="","",C218/$C$39)))</f>
        <v>0</v>
      </c>
      <c r="H218" s="20"/>
      <c r="L218" s="20"/>
      <c r="M218" s="20"/>
      <c r="N218" s="51"/>
    </row>
    <row r="219" spans="1:14" x14ac:dyDescent="0.25">
      <c r="A219" s="22" t="s">
        <v>277</v>
      </c>
      <c r="B219" s="18" t="s">
        <v>87</v>
      </c>
      <c r="C219" s="94">
        <v>0</v>
      </c>
      <c r="E219" s="58"/>
      <c r="F219" s="100">
        <f>IF($C$38=0,"",IF(C219="[for completion]","",IF(C219="","",C219/$C$38)))</f>
        <v>0</v>
      </c>
      <c r="G219" s="100">
        <f>IF($C$39=0,"",IF(C219="[for completion]","",IF(C219="","",C219/$C$39)))</f>
        <v>0</v>
      </c>
      <c r="H219" s="20"/>
      <c r="L219" s="20"/>
      <c r="M219" s="20"/>
      <c r="N219" s="51"/>
    </row>
    <row r="220" spans="1:14" x14ac:dyDescent="0.25">
      <c r="A220" s="22" t="s">
        <v>278</v>
      </c>
      <c r="B220" s="54" t="s">
        <v>89</v>
      </c>
      <c r="C220" s="94">
        <f>SUM(C217:C219)</f>
        <v>0</v>
      </c>
      <c r="E220" s="58"/>
      <c r="F220" s="93">
        <f>SUM(F217:F219)</f>
        <v>0</v>
      </c>
      <c r="G220" s="93">
        <f>SUM(G217:G219)</f>
        <v>0</v>
      </c>
      <c r="H220" s="20"/>
      <c r="L220" s="20"/>
      <c r="M220" s="20"/>
      <c r="N220" s="51"/>
    </row>
    <row r="221" spans="1:14" outlineLevel="1" x14ac:dyDescent="0.25">
      <c r="A221" s="22" t="s">
        <v>279</v>
      </c>
      <c r="B221" s="50"/>
      <c r="C221" s="94"/>
      <c r="E221" s="58"/>
      <c r="F221" s="100" t="str">
        <f t="shared" ref="F221:F227" si="18">IF($C$38=0,"",IF(C221="[for completion]","",IF(C221="","",C221/$C$38)))</f>
        <v/>
      </c>
      <c r="G221" s="100" t="str">
        <f t="shared" ref="G221:G227" si="19">IF($C$39=0,"",IF(C221="[for completion]","",IF(C221="","",C221/$C$39)))</f>
        <v/>
      </c>
      <c r="H221" s="20"/>
      <c r="L221" s="20"/>
      <c r="M221" s="20"/>
      <c r="N221" s="51"/>
    </row>
    <row r="222" spans="1:14" outlineLevel="1" x14ac:dyDescent="0.25">
      <c r="A222" s="22" t="s">
        <v>280</v>
      </c>
      <c r="B222" s="50"/>
      <c r="C222" s="94"/>
      <c r="E222" s="58"/>
      <c r="F222" s="100" t="str">
        <f t="shared" si="18"/>
        <v/>
      </c>
      <c r="G222" s="100" t="str">
        <f t="shared" si="19"/>
        <v/>
      </c>
      <c r="H222" s="20"/>
      <c r="L222" s="20"/>
      <c r="M222" s="20"/>
      <c r="N222" s="51"/>
    </row>
    <row r="223" spans="1:14" outlineLevel="1" x14ac:dyDescent="0.25">
      <c r="A223" s="22" t="s">
        <v>281</v>
      </c>
      <c r="B223" s="50"/>
      <c r="C223" s="94"/>
      <c r="E223" s="58"/>
      <c r="F223" s="100" t="str">
        <f t="shared" si="18"/>
        <v/>
      </c>
      <c r="G223" s="100" t="str">
        <f t="shared" si="19"/>
        <v/>
      </c>
      <c r="H223" s="20"/>
      <c r="L223" s="20"/>
      <c r="M223" s="20"/>
      <c r="N223" s="51"/>
    </row>
    <row r="224" spans="1:14" outlineLevel="1" x14ac:dyDescent="0.25">
      <c r="A224" s="22" t="s">
        <v>282</v>
      </c>
      <c r="B224" s="50"/>
      <c r="C224" s="94"/>
      <c r="E224" s="58"/>
      <c r="F224" s="100" t="str">
        <f t="shared" si="18"/>
        <v/>
      </c>
      <c r="G224" s="100" t="str">
        <f t="shared" si="19"/>
        <v/>
      </c>
      <c r="H224" s="20"/>
      <c r="L224" s="20"/>
      <c r="M224" s="20"/>
      <c r="N224" s="51"/>
    </row>
    <row r="225" spans="1:14" outlineLevel="1" x14ac:dyDescent="0.25">
      <c r="A225" s="22" t="s">
        <v>283</v>
      </c>
      <c r="B225" s="50"/>
      <c r="C225" s="94"/>
      <c r="E225" s="58"/>
      <c r="F225" s="100" t="str">
        <f t="shared" si="18"/>
        <v/>
      </c>
      <c r="G225" s="100" t="str">
        <f t="shared" si="19"/>
        <v/>
      </c>
      <c r="H225" s="20"/>
      <c r="L225" s="20"/>
      <c r="M225" s="20"/>
    </row>
    <row r="226" spans="1:14" outlineLevel="1" x14ac:dyDescent="0.25">
      <c r="A226" s="22" t="s">
        <v>284</v>
      </c>
      <c r="B226" s="50"/>
      <c r="C226" s="94"/>
      <c r="E226" s="39"/>
      <c r="F226" s="100" t="str">
        <f t="shared" si="18"/>
        <v/>
      </c>
      <c r="G226" s="100" t="str">
        <f t="shared" si="19"/>
        <v/>
      </c>
      <c r="H226" s="20"/>
      <c r="L226" s="20"/>
      <c r="M226" s="20"/>
    </row>
    <row r="227" spans="1:14" outlineLevel="1" x14ac:dyDescent="0.25">
      <c r="A227" s="22" t="s">
        <v>285</v>
      </c>
      <c r="B227" s="50"/>
      <c r="C227" s="94"/>
      <c r="E227" s="58"/>
      <c r="F227" s="100" t="str">
        <f t="shared" si="18"/>
        <v/>
      </c>
      <c r="G227" s="100" t="str">
        <f t="shared" si="19"/>
        <v/>
      </c>
      <c r="H227" s="20"/>
      <c r="L227" s="20"/>
      <c r="M227" s="20"/>
    </row>
    <row r="228" spans="1:14" ht="15" customHeight="1" x14ac:dyDescent="0.25">
      <c r="A228" s="41"/>
      <c r="B228" s="42" t="s">
        <v>286</v>
      </c>
      <c r="C228" s="41"/>
      <c r="D228" s="41"/>
      <c r="E228" s="43"/>
      <c r="F228" s="44"/>
      <c r="G228" s="44"/>
      <c r="H228" s="20"/>
      <c r="L228" s="20"/>
      <c r="M228" s="20"/>
    </row>
    <row r="229" spans="1:14" x14ac:dyDescent="0.25">
      <c r="A229" s="22" t="s">
        <v>287</v>
      </c>
      <c r="B229" s="39" t="s">
        <v>288</v>
      </c>
      <c r="C229" s="147" t="s">
        <v>1612</v>
      </c>
      <c r="H229" s="20"/>
      <c r="L229" s="20"/>
      <c r="M229" s="20"/>
    </row>
    <row r="230" spans="1:14" ht="15" customHeight="1" x14ac:dyDescent="0.25">
      <c r="A230" s="41"/>
      <c r="B230" s="42" t="s">
        <v>289</v>
      </c>
      <c r="C230" s="41"/>
      <c r="D230" s="41"/>
      <c r="E230" s="43"/>
      <c r="F230" s="44"/>
      <c r="G230" s="44"/>
      <c r="H230" s="20"/>
      <c r="L230" s="20"/>
      <c r="M230" s="20"/>
    </row>
    <row r="231" spans="1:14" x14ac:dyDescent="0.25">
      <c r="A231" s="22" t="s">
        <v>10</v>
      </c>
      <c r="B231" s="22" t="s">
        <v>909</v>
      </c>
      <c r="C231" s="94">
        <f>C38</f>
        <v>37973.86700133</v>
      </c>
      <c r="E231" s="39"/>
      <c r="H231" s="20"/>
      <c r="L231" s="20"/>
      <c r="M231" s="20"/>
    </row>
    <row r="232" spans="1:14" x14ac:dyDescent="0.25">
      <c r="A232" s="22" t="s">
        <v>290</v>
      </c>
      <c r="B232" s="1" t="s">
        <v>291</v>
      </c>
      <c r="C232" s="94" t="s">
        <v>1613</v>
      </c>
      <c r="E232" s="39"/>
      <c r="H232" s="20"/>
      <c r="L232" s="20"/>
      <c r="M232" s="20"/>
    </row>
    <row r="233" spans="1:14" x14ac:dyDescent="0.25">
      <c r="A233" s="22" t="s">
        <v>292</v>
      </c>
      <c r="B233" s="1" t="s">
        <v>293</v>
      </c>
      <c r="C233" s="94" t="s">
        <v>1613</v>
      </c>
      <c r="E233" s="39"/>
      <c r="H233" s="20"/>
      <c r="L233" s="20"/>
      <c r="M233" s="20"/>
    </row>
    <row r="234" spans="1:14" outlineLevel="1" x14ac:dyDescent="0.25">
      <c r="A234" s="22" t="s">
        <v>294</v>
      </c>
      <c r="B234" s="37" t="s">
        <v>295</v>
      </c>
      <c r="C234" s="96" t="s">
        <v>739</v>
      </c>
      <c r="D234" s="39"/>
      <c r="E234" s="39"/>
      <c r="H234" s="20"/>
      <c r="L234" s="20"/>
      <c r="M234" s="20"/>
    </row>
    <row r="235" spans="1:14" outlineLevel="1" x14ac:dyDescent="0.25">
      <c r="A235" s="22" t="s">
        <v>296</v>
      </c>
      <c r="B235" s="37" t="s">
        <v>297</v>
      </c>
      <c r="C235" s="96">
        <f>C39</f>
        <v>22056.087899999999</v>
      </c>
      <c r="D235" s="39"/>
      <c r="E235" s="39"/>
      <c r="H235" s="20"/>
      <c r="L235" s="20"/>
      <c r="M235" s="20"/>
    </row>
    <row r="236" spans="1:14" outlineLevel="1" x14ac:dyDescent="0.25">
      <c r="A236" s="22" t="s">
        <v>298</v>
      </c>
      <c r="B236" s="37" t="s">
        <v>299</v>
      </c>
      <c r="C236" s="39" t="s">
        <v>739</v>
      </c>
      <c r="D236" s="39"/>
      <c r="E236" s="39"/>
      <c r="H236" s="20"/>
      <c r="L236" s="20"/>
      <c r="M236" s="20"/>
    </row>
    <row r="237" spans="1:14" outlineLevel="1" x14ac:dyDescent="0.25">
      <c r="A237" s="22" t="s">
        <v>300</v>
      </c>
      <c r="C237" s="39"/>
      <c r="D237" s="39"/>
      <c r="E237" s="39"/>
      <c r="H237" s="20"/>
      <c r="L237" s="20"/>
      <c r="M237" s="20"/>
    </row>
    <row r="238" spans="1:14" outlineLevel="1" x14ac:dyDescent="0.25">
      <c r="A238" s="22" t="s">
        <v>301</v>
      </c>
      <c r="C238" s="39"/>
      <c r="D238" s="39"/>
      <c r="E238" s="39"/>
      <c r="H238" s="20"/>
      <c r="L238" s="20"/>
      <c r="M238" s="20"/>
    </row>
    <row r="239" spans="1:14" outlineLevel="1" x14ac:dyDescent="0.25">
      <c r="A239" s="41"/>
      <c r="B239" s="42" t="s">
        <v>1576</v>
      </c>
      <c r="C239" s="41"/>
      <c r="D239" s="41"/>
      <c r="E239" s="41"/>
      <c r="F239" s="41"/>
      <c r="G239" s="41"/>
      <c r="H239" s="20"/>
      <c r="K239"/>
      <c r="L239"/>
      <c r="M239"/>
      <c r="N239"/>
    </row>
    <row r="240" spans="1:14" ht="30" outlineLevel="1" x14ac:dyDescent="0.25">
      <c r="A240" s="22" t="s">
        <v>1072</v>
      </c>
      <c r="B240" s="22" t="s">
        <v>1575</v>
      </c>
      <c r="C240" s="22" t="s">
        <v>736</v>
      </c>
      <c r="G240"/>
      <c r="H240" s="20"/>
      <c r="K240"/>
      <c r="L240"/>
      <c r="M240"/>
      <c r="N240"/>
    </row>
    <row r="241" spans="1:14" outlineLevel="1" x14ac:dyDescent="0.25">
      <c r="A241" s="22" t="s">
        <v>1073</v>
      </c>
      <c r="B241" s="22" t="s">
        <v>1583</v>
      </c>
      <c r="C241" s="22" t="s">
        <v>736</v>
      </c>
      <c r="G241"/>
      <c r="H241" s="20"/>
      <c r="K241"/>
      <c r="L241"/>
      <c r="M241"/>
      <c r="N241"/>
    </row>
    <row r="242" spans="1:14" outlineLevel="1" x14ac:dyDescent="0.25">
      <c r="A242" s="22" t="s">
        <v>1243</v>
      </c>
      <c r="B242" s="22" t="s">
        <v>1567</v>
      </c>
      <c r="C242" s="22" t="s">
        <v>736</v>
      </c>
      <c r="G242"/>
      <c r="H242" s="20"/>
      <c r="K242"/>
      <c r="L242"/>
      <c r="M242"/>
      <c r="N242"/>
    </row>
    <row r="243" spans="1:14" ht="30" outlineLevel="1" x14ac:dyDescent="0.25">
      <c r="A243" s="22" t="s">
        <v>1244</v>
      </c>
      <c r="B243" s="22" t="s">
        <v>1574</v>
      </c>
      <c r="C243" s="22" t="s">
        <v>736</v>
      </c>
      <c r="G243"/>
      <c r="H243" s="20"/>
      <c r="K243"/>
      <c r="L243"/>
      <c r="M243"/>
      <c r="N243"/>
    </row>
    <row r="244" spans="1:14" outlineLevel="1" x14ac:dyDescent="0.25">
      <c r="A244" s="22" t="s">
        <v>1571</v>
      </c>
      <c r="B244" s="22" t="s">
        <v>1568</v>
      </c>
      <c r="C244" s="140" t="s">
        <v>1569</v>
      </c>
      <c r="D244" s="140" t="s">
        <v>1590</v>
      </c>
      <c r="E244" s="113"/>
      <c r="G244"/>
      <c r="H244" s="20"/>
      <c r="K244"/>
      <c r="L244"/>
      <c r="M244"/>
      <c r="N244"/>
    </row>
    <row r="245" spans="1:14" outlineLevel="1" x14ac:dyDescent="0.25">
      <c r="A245" s="22" t="s">
        <v>1572</v>
      </c>
      <c r="B245" s="22" t="s">
        <v>1570</v>
      </c>
      <c r="C245" s="113" t="s">
        <v>736</v>
      </c>
      <c r="G245"/>
      <c r="H245" s="20"/>
      <c r="K245"/>
      <c r="L245"/>
      <c r="M245"/>
      <c r="N245"/>
    </row>
    <row r="246" spans="1:14" outlineLevel="1" x14ac:dyDescent="0.25">
      <c r="A246" s="22" t="s">
        <v>1573</v>
      </c>
      <c r="B246" s="22" t="s">
        <v>1584</v>
      </c>
      <c r="C246" s="22" t="s">
        <v>736</v>
      </c>
      <c r="G246"/>
      <c r="H246" s="20"/>
      <c r="K246"/>
      <c r="L246"/>
      <c r="M246"/>
      <c r="N246"/>
    </row>
    <row r="247" spans="1:14" outlineLevel="1" x14ac:dyDescent="0.25">
      <c r="A247" s="22" t="s">
        <v>1075</v>
      </c>
      <c r="D247"/>
      <c r="E247"/>
      <c r="F247"/>
      <c r="G247"/>
      <c r="H247" s="20"/>
      <c r="K247"/>
      <c r="L247"/>
      <c r="M247"/>
      <c r="N247"/>
    </row>
    <row r="248" spans="1:14" outlineLevel="1" x14ac:dyDescent="0.25">
      <c r="A248" s="22" t="s">
        <v>1076</v>
      </c>
      <c r="D248"/>
      <c r="E248"/>
      <c r="F248"/>
      <c r="G248"/>
      <c r="H248" s="20"/>
      <c r="K248"/>
      <c r="L248"/>
      <c r="M248"/>
      <c r="N248"/>
    </row>
    <row r="249" spans="1:14" outlineLevel="1" x14ac:dyDescent="0.25">
      <c r="A249" s="22" t="s">
        <v>1074</v>
      </c>
      <c r="D249"/>
      <c r="E249"/>
      <c r="F249"/>
      <c r="G249"/>
      <c r="H249" s="20"/>
      <c r="K249"/>
      <c r="L249"/>
      <c r="M249"/>
      <c r="N249"/>
    </row>
    <row r="250" spans="1:14" outlineLevel="1" x14ac:dyDescent="0.25">
      <c r="A250" s="22" t="s">
        <v>1077</v>
      </c>
      <c r="D250"/>
      <c r="E250"/>
      <c r="F250"/>
      <c r="G250"/>
      <c r="H250" s="20"/>
      <c r="K250"/>
      <c r="L250"/>
      <c r="M250"/>
      <c r="N250"/>
    </row>
    <row r="251" spans="1:14" outlineLevel="1" x14ac:dyDescent="0.25">
      <c r="A251" s="22" t="s">
        <v>1078</v>
      </c>
      <c r="D251"/>
      <c r="E251"/>
      <c r="F251"/>
      <c r="G251"/>
      <c r="H251" s="20"/>
      <c r="K251"/>
      <c r="L251"/>
      <c r="M251"/>
      <c r="N251"/>
    </row>
    <row r="252" spans="1:14" outlineLevel="1" x14ac:dyDescent="0.25">
      <c r="A252" s="22" t="s">
        <v>1079</v>
      </c>
      <c r="D252"/>
      <c r="E252"/>
      <c r="F252"/>
      <c r="G252"/>
      <c r="H252" s="20"/>
      <c r="K252"/>
      <c r="L252"/>
      <c r="M252"/>
      <c r="N252"/>
    </row>
    <row r="253" spans="1:14" outlineLevel="1" x14ac:dyDescent="0.25">
      <c r="A253" s="22" t="s">
        <v>1080</v>
      </c>
      <c r="D253"/>
      <c r="E253"/>
      <c r="F253"/>
      <c r="G253"/>
      <c r="H253" s="20"/>
      <c r="K253"/>
      <c r="L253"/>
      <c r="M253"/>
      <c r="N253"/>
    </row>
    <row r="254" spans="1:14" outlineLevel="1" x14ac:dyDescent="0.25">
      <c r="A254" s="22" t="s">
        <v>1081</v>
      </c>
      <c r="D254"/>
      <c r="E254"/>
      <c r="F254"/>
      <c r="G254"/>
      <c r="H254" s="20"/>
      <c r="K254"/>
      <c r="L254"/>
      <c r="M254"/>
      <c r="N254"/>
    </row>
    <row r="255" spans="1:14" outlineLevel="1" x14ac:dyDescent="0.25">
      <c r="A255" s="22" t="s">
        <v>1082</v>
      </c>
      <c r="D255"/>
      <c r="E255"/>
      <c r="F255"/>
      <c r="G255"/>
      <c r="H255" s="20"/>
      <c r="K255"/>
      <c r="L255"/>
      <c r="M255"/>
      <c r="N255"/>
    </row>
    <row r="256" spans="1:14" outlineLevel="1" x14ac:dyDescent="0.25">
      <c r="A256" s="22" t="s">
        <v>1083</v>
      </c>
      <c r="D256"/>
      <c r="E256"/>
      <c r="F256"/>
      <c r="G256"/>
      <c r="H256" s="20"/>
      <c r="K256"/>
      <c r="L256"/>
      <c r="M256"/>
      <c r="N256"/>
    </row>
    <row r="257" spans="1:14" outlineLevel="1" x14ac:dyDescent="0.25">
      <c r="A257" s="22" t="s">
        <v>1084</v>
      </c>
      <c r="D257"/>
      <c r="E257"/>
      <c r="F257"/>
      <c r="G257"/>
      <c r="H257" s="20"/>
      <c r="K257"/>
      <c r="L257"/>
      <c r="M257"/>
      <c r="N257"/>
    </row>
    <row r="258" spans="1:14" outlineLevel="1" x14ac:dyDescent="0.25">
      <c r="A258" s="22" t="s">
        <v>1085</v>
      </c>
      <c r="D258"/>
      <c r="E258"/>
      <c r="F258"/>
      <c r="G258"/>
      <c r="H258" s="20"/>
      <c r="K258"/>
      <c r="L258"/>
      <c r="M258"/>
      <c r="N258"/>
    </row>
    <row r="259" spans="1:14" outlineLevel="1" x14ac:dyDescent="0.25">
      <c r="A259" s="22" t="s">
        <v>1086</v>
      </c>
      <c r="D259"/>
      <c r="E259"/>
      <c r="F259"/>
      <c r="G259"/>
      <c r="H259" s="20"/>
      <c r="K259"/>
      <c r="L259"/>
      <c r="M259"/>
      <c r="N259"/>
    </row>
    <row r="260" spans="1:14" outlineLevel="1" x14ac:dyDescent="0.25">
      <c r="A260" s="22" t="s">
        <v>1087</v>
      </c>
      <c r="D260"/>
      <c r="E260"/>
      <c r="F260"/>
      <c r="G260"/>
      <c r="H260" s="20"/>
      <c r="K260"/>
      <c r="L260"/>
      <c r="M260"/>
      <c r="N260"/>
    </row>
    <row r="261" spans="1:14" outlineLevel="1" x14ac:dyDescent="0.25">
      <c r="A261" s="22" t="s">
        <v>1088</v>
      </c>
      <c r="D261"/>
      <c r="E261"/>
      <c r="F261"/>
      <c r="G261"/>
      <c r="H261" s="20"/>
      <c r="K261"/>
      <c r="L261"/>
      <c r="M261"/>
      <c r="N261"/>
    </row>
    <row r="262" spans="1:14" outlineLevel="1" x14ac:dyDescent="0.25">
      <c r="A262" s="22" t="s">
        <v>1089</v>
      </c>
      <c r="D262"/>
      <c r="E262"/>
      <c r="F262"/>
      <c r="G262"/>
      <c r="H262" s="20"/>
      <c r="K262"/>
      <c r="L262"/>
      <c r="M262"/>
      <c r="N262"/>
    </row>
    <row r="263" spans="1:14" outlineLevel="1" x14ac:dyDescent="0.25">
      <c r="A263" s="22" t="s">
        <v>1090</v>
      </c>
      <c r="D263"/>
      <c r="E263"/>
      <c r="F263"/>
      <c r="G263"/>
      <c r="H263" s="20"/>
      <c r="K263"/>
      <c r="L263"/>
      <c r="M263"/>
      <c r="N263"/>
    </row>
    <row r="264" spans="1:14" outlineLevel="1" x14ac:dyDescent="0.25">
      <c r="A264" s="22" t="s">
        <v>1091</v>
      </c>
      <c r="D264"/>
      <c r="E264"/>
      <c r="F264"/>
      <c r="G264"/>
      <c r="H264" s="20"/>
      <c r="K264"/>
      <c r="L264"/>
      <c r="M264"/>
      <c r="N264"/>
    </row>
    <row r="265" spans="1:14" outlineLevel="1" x14ac:dyDescent="0.25">
      <c r="A265" s="22" t="s">
        <v>1092</v>
      </c>
      <c r="D265"/>
      <c r="E265"/>
      <c r="F265"/>
      <c r="G265"/>
      <c r="H265" s="20"/>
      <c r="K265"/>
      <c r="L265"/>
      <c r="M265"/>
      <c r="N265"/>
    </row>
    <row r="266" spans="1:14" outlineLevel="1" x14ac:dyDescent="0.25">
      <c r="A266" s="22" t="s">
        <v>1093</v>
      </c>
      <c r="D266"/>
      <c r="E266"/>
      <c r="F266"/>
      <c r="G266"/>
      <c r="H266" s="20"/>
      <c r="K266"/>
      <c r="L266"/>
      <c r="M266"/>
      <c r="N266"/>
    </row>
    <row r="267" spans="1:14" outlineLevel="1" x14ac:dyDescent="0.25">
      <c r="A267" s="22" t="s">
        <v>1094</v>
      </c>
      <c r="D267"/>
      <c r="E267"/>
      <c r="F267"/>
      <c r="G267"/>
      <c r="H267" s="20"/>
      <c r="K267"/>
      <c r="L267"/>
      <c r="M267"/>
      <c r="N267"/>
    </row>
    <row r="268" spans="1:14" outlineLevel="1" x14ac:dyDescent="0.25">
      <c r="A268" s="22" t="s">
        <v>1095</v>
      </c>
      <c r="D268"/>
      <c r="E268"/>
      <c r="F268"/>
      <c r="G268"/>
      <c r="H268" s="20"/>
      <c r="K268"/>
      <c r="L268"/>
      <c r="M268"/>
      <c r="N268"/>
    </row>
    <row r="269" spans="1:14" outlineLevel="1" x14ac:dyDescent="0.25">
      <c r="A269" s="22" t="s">
        <v>1096</v>
      </c>
      <c r="D269"/>
      <c r="E269"/>
      <c r="F269"/>
      <c r="G269"/>
      <c r="H269" s="20"/>
      <c r="K269"/>
      <c r="L269"/>
      <c r="M269"/>
      <c r="N269"/>
    </row>
    <row r="270" spans="1:14" outlineLevel="1" x14ac:dyDescent="0.25">
      <c r="A270" s="22" t="s">
        <v>1097</v>
      </c>
      <c r="D270"/>
      <c r="E270"/>
      <c r="F270"/>
      <c r="G270"/>
      <c r="H270" s="20"/>
      <c r="K270"/>
      <c r="L270"/>
      <c r="M270"/>
      <c r="N270"/>
    </row>
    <row r="271" spans="1:14" outlineLevel="1" x14ac:dyDescent="0.25">
      <c r="A271" s="22" t="s">
        <v>1098</v>
      </c>
      <c r="D271"/>
      <c r="E271"/>
      <c r="F271"/>
      <c r="G271"/>
      <c r="H271" s="20"/>
      <c r="K271"/>
      <c r="L271"/>
      <c r="M271"/>
      <c r="N271"/>
    </row>
    <row r="272" spans="1:14" outlineLevel="1" x14ac:dyDescent="0.25">
      <c r="A272" s="22" t="s">
        <v>1099</v>
      </c>
      <c r="D272"/>
      <c r="E272"/>
      <c r="F272"/>
      <c r="G272"/>
      <c r="H272" s="20"/>
      <c r="K272"/>
      <c r="L272"/>
      <c r="M272"/>
      <c r="N272"/>
    </row>
    <row r="273" spans="1:14" outlineLevel="1" x14ac:dyDescent="0.25">
      <c r="A273" s="22" t="s">
        <v>1100</v>
      </c>
      <c r="D273"/>
      <c r="E273"/>
      <c r="F273"/>
      <c r="G273"/>
      <c r="H273" s="20"/>
      <c r="K273"/>
      <c r="L273"/>
      <c r="M273"/>
      <c r="N273"/>
    </row>
    <row r="274" spans="1:14" outlineLevel="1" x14ac:dyDescent="0.25">
      <c r="A274" s="22" t="s">
        <v>1101</v>
      </c>
      <c r="D274"/>
      <c r="E274"/>
      <c r="F274"/>
      <c r="G274"/>
      <c r="H274" s="20"/>
      <c r="K274"/>
      <c r="L274"/>
      <c r="M274"/>
      <c r="N274"/>
    </row>
    <row r="275" spans="1:14" outlineLevel="1" x14ac:dyDescent="0.25">
      <c r="A275" s="22" t="s">
        <v>1102</v>
      </c>
      <c r="D275"/>
      <c r="E275"/>
      <c r="F275"/>
      <c r="G275"/>
      <c r="H275" s="20"/>
      <c r="K275"/>
      <c r="L275"/>
      <c r="M275"/>
      <c r="N275"/>
    </row>
    <row r="276" spans="1:14" outlineLevel="1" x14ac:dyDescent="0.25">
      <c r="A276" s="22" t="s">
        <v>1103</v>
      </c>
      <c r="D276"/>
      <c r="E276"/>
      <c r="F276"/>
      <c r="G276"/>
      <c r="H276" s="20"/>
      <c r="K276"/>
      <c r="L276"/>
      <c r="M276"/>
      <c r="N276"/>
    </row>
    <row r="277" spans="1:14" outlineLevel="1" x14ac:dyDescent="0.25">
      <c r="A277" s="22" t="s">
        <v>1104</v>
      </c>
      <c r="D277"/>
      <c r="E277"/>
      <c r="F277"/>
      <c r="G277"/>
      <c r="H277" s="20"/>
      <c r="K277"/>
      <c r="L277"/>
      <c r="M277"/>
      <c r="N277"/>
    </row>
    <row r="278" spans="1:14" outlineLevel="1" x14ac:dyDescent="0.25">
      <c r="A278" s="22" t="s">
        <v>1105</v>
      </c>
      <c r="D278"/>
      <c r="E278"/>
      <c r="F278"/>
      <c r="G278"/>
      <c r="H278" s="20"/>
      <c r="K278"/>
      <c r="L278"/>
      <c r="M278"/>
      <c r="N278"/>
    </row>
    <row r="279" spans="1:14" outlineLevel="1" x14ac:dyDescent="0.25">
      <c r="A279" s="22" t="s">
        <v>1106</v>
      </c>
      <c r="D279"/>
      <c r="E279"/>
      <c r="F279"/>
      <c r="G279"/>
      <c r="H279" s="20"/>
      <c r="K279"/>
      <c r="L279"/>
      <c r="M279"/>
      <c r="N279"/>
    </row>
    <row r="280" spans="1:14" outlineLevel="1" x14ac:dyDescent="0.25">
      <c r="A280" s="22" t="s">
        <v>1107</v>
      </c>
      <c r="D280"/>
      <c r="E280"/>
      <c r="F280"/>
      <c r="G280"/>
      <c r="H280" s="20"/>
      <c r="K280"/>
      <c r="L280"/>
      <c r="M280"/>
      <c r="N280"/>
    </row>
    <row r="281" spans="1:14" outlineLevel="1" x14ac:dyDescent="0.25">
      <c r="A281" s="22" t="s">
        <v>1108</v>
      </c>
      <c r="D281"/>
      <c r="E281"/>
      <c r="F281"/>
      <c r="G281"/>
      <c r="H281" s="20"/>
      <c r="K281"/>
      <c r="L281"/>
      <c r="M281"/>
      <c r="N281"/>
    </row>
    <row r="282" spans="1:14" outlineLevel="1" x14ac:dyDescent="0.25">
      <c r="A282" s="22" t="s">
        <v>1109</v>
      </c>
      <c r="D282"/>
      <c r="E282"/>
      <c r="F282"/>
      <c r="G282"/>
      <c r="H282" s="20"/>
      <c r="K282"/>
      <c r="L282"/>
      <c r="M282"/>
      <c r="N282"/>
    </row>
    <row r="283" spans="1:14" outlineLevel="1" x14ac:dyDescent="0.25">
      <c r="A283" s="22" t="s">
        <v>1110</v>
      </c>
      <c r="D283"/>
      <c r="E283"/>
      <c r="F283"/>
      <c r="G283"/>
      <c r="H283" s="20"/>
      <c r="K283"/>
      <c r="L283"/>
      <c r="M283"/>
      <c r="N283"/>
    </row>
    <row r="284" spans="1:14" outlineLevel="1" x14ac:dyDescent="0.25">
      <c r="A284" s="22" t="s">
        <v>1111</v>
      </c>
      <c r="D284"/>
      <c r="E284"/>
      <c r="F284"/>
      <c r="G284"/>
      <c r="H284" s="20"/>
      <c r="K284"/>
      <c r="L284"/>
      <c r="M284"/>
      <c r="N284"/>
    </row>
    <row r="285" spans="1:14" ht="18.75" x14ac:dyDescent="0.25">
      <c r="A285" s="33"/>
      <c r="B285" s="33" t="s">
        <v>1474</v>
      </c>
      <c r="C285" s="33"/>
      <c r="D285" s="33"/>
      <c r="E285" s="33"/>
      <c r="F285" s="34"/>
      <c r="G285" s="35"/>
      <c r="H285" s="20"/>
      <c r="I285" s="26"/>
      <c r="J285" s="26"/>
      <c r="K285" s="26"/>
      <c r="L285" s="26"/>
      <c r="M285" s="28"/>
    </row>
    <row r="286" spans="1:14" ht="18.75" x14ac:dyDescent="0.25">
      <c r="A286" s="122" t="s">
        <v>1475</v>
      </c>
      <c r="B286" s="123"/>
      <c r="C286" s="123"/>
      <c r="D286" s="123"/>
      <c r="E286" s="123"/>
      <c r="F286" s="124"/>
      <c r="G286" s="123"/>
      <c r="H286" s="20"/>
      <c r="I286" s="26"/>
      <c r="J286" s="26"/>
      <c r="K286" s="26"/>
      <c r="L286" s="26"/>
      <c r="M286" s="28"/>
    </row>
    <row r="287" spans="1:14" ht="18.75" x14ac:dyDescent="0.25">
      <c r="A287" s="122" t="s">
        <v>1274</v>
      </c>
      <c r="B287" s="123"/>
      <c r="C287" s="123"/>
      <c r="D287" s="123"/>
      <c r="E287" s="123"/>
      <c r="F287" s="124"/>
      <c r="G287" s="123"/>
      <c r="H287" s="20"/>
      <c r="I287" s="26"/>
      <c r="J287" s="26"/>
      <c r="K287" s="26"/>
      <c r="L287" s="26"/>
      <c r="M287" s="28"/>
    </row>
    <row r="288" spans="1:14" x14ac:dyDescent="0.25">
      <c r="A288" s="22" t="s">
        <v>302</v>
      </c>
      <c r="B288" s="37" t="s">
        <v>1476</v>
      </c>
      <c r="C288" s="61">
        <f>ROW(B38)</f>
        <v>38</v>
      </c>
      <c r="D288" s="57"/>
      <c r="E288" s="57"/>
      <c r="F288" s="57"/>
      <c r="G288" s="57"/>
      <c r="H288" s="20"/>
      <c r="I288" s="37"/>
      <c r="J288" s="61"/>
      <c r="L288" s="57"/>
      <c r="M288" s="57"/>
      <c r="N288" s="57"/>
    </row>
    <row r="289" spans="1:14" x14ac:dyDescent="0.25">
      <c r="A289" s="22" t="s">
        <v>303</v>
      </c>
      <c r="B289" s="37" t="s">
        <v>1477</v>
      </c>
      <c r="C289" s="61">
        <f>ROW(B39)</f>
        <v>39</v>
      </c>
      <c r="E289" s="57"/>
      <c r="F289" s="57"/>
      <c r="H289" s="20"/>
      <c r="I289" s="37"/>
      <c r="J289" s="61"/>
      <c r="L289" s="57"/>
      <c r="M289" s="57"/>
    </row>
    <row r="290" spans="1:14" ht="30" x14ac:dyDescent="0.25">
      <c r="A290" s="22" t="s">
        <v>304</v>
      </c>
      <c r="B290" s="37" t="s">
        <v>1478</v>
      </c>
      <c r="C290" s="148" t="s">
        <v>1612</v>
      </c>
      <c r="G290" s="62"/>
      <c r="H290" s="20"/>
      <c r="I290" s="37"/>
      <c r="J290" s="61"/>
      <c r="K290" s="61"/>
      <c r="L290" s="62"/>
      <c r="M290" s="57"/>
      <c r="N290" s="62"/>
    </row>
    <row r="291" spans="1:14" x14ac:dyDescent="0.25">
      <c r="A291" s="22" t="s">
        <v>305</v>
      </c>
      <c r="B291" s="37" t="s">
        <v>1479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306</v>
      </c>
      <c r="B292" s="37" t="s">
        <v>1480</v>
      </c>
      <c r="C292" s="61">
        <f>ROW(B52)</f>
        <v>52</v>
      </c>
      <c r="G292" s="62"/>
      <c r="H292" s="20"/>
      <c r="I292" s="37"/>
      <c r="J292"/>
      <c r="K292" s="61"/>
      <c r="L292" s="62"/>
      <c r="N292" s="62"/>
    </row>
    <row r="293" spans="1:14" x14ac:dyDescent="0.25">
      <c r="A293" s="22" t="s">
        <v>307</v>
      </c>
      <c r="B293" s="37" t="s">
        <v>1481</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308</v>
      </c>
      <c r="B294" s="37" t="s">
        <v>1482</v>
      </c>
      <c r="C294" s="125" t="s">
        <v>1563</v>
      </c>
      <c r="H294" s="20"/>
      <c r="I294" s="37"/>
      <c r="J294" s="61"/>
      <c r="M294" s="62"/>
    </row>
    <row r="295" spans="1:14" x14ac:dyDescent="0.25">
      <c r="A295" s="22" t="s">
        <v>309</v>
      </c>
      <c r="B295" s="37" t="s">
        <v>1483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310</v>
      </c>
      <c r="B296" s="37" t="s">
        <v>1484</v>
      </c>
      <c r="C296" s="61">
        <f>ROW(B111)</f>
        <v>111</v>
      </c>
      <c r="F296" s="62"/>
      <c r="H296" s="20"/>
      <c r="I296" s="37"/>
      <c r="J296" s="61"/>
      <c r="L296" s="62"/>
      <c r="M296" s="62"/>
    </row>
    <row r="297" spans="1:14" x14ac:dyDescent="0.25">
      <c r="A297" s="22" t="s">
        <v>311</v>
      </c>
      <c r="B297" s="37" t="s">
        <v>1485</v>
      </c>
      <c r="C297" s="61">
        <f>ROW(B163)</f>
        <v>163</v>
      </c>
      <c r="E297" s="62"/>
      <c r="F297" s="62"/>
      <c r="H297" s="20"/>
      <c r="J297" s="61"/>
      <c r="L297" s="62"/>
    </row>
    <row r="298" spans="1:14" x14ac:dyDescent="0.25">
      <c r="A298" s="22" t="s">
        <v>312</v>
      </c>
      <c r="B298" s="37" t="s">
        <v>1486</v>
      </c>
      <c r="C298" s="61">
        <f>ROW(B137)</f>
        <v>137</v>
      </c>
      <c r="E298" s="62"/>
      <c r="F298" s="62"/>
      <c r="H298" s="20"/>
      <c r="I298" s="37"/>
      <c r="J298" s="61"/>
      <c r="L298" s="62"/>
    </row>
    <row r="299" spans="1:14" x14ac:dyDescent="0.25">
      <c r="A299" s="22" t="s">
        <v>313</v>
      </c>
      <c r="B299" s="37" t="s">
        <v>1487</v>
      </c>
      <c r="C299" s="113"/>
      <c r="E299" s="62"/>
      <c r="H299" s="20"/>
      <c r="I299" s="37"/>
      <c r="J299" s="22" t="s">
        <v>1495</v>
      </c>
      <c r="L299" s="62"/>
    </row>
    <row r="300" spans="1:14" x14ac:dyDescent="0.25">
      <c r="A300" s="22" t="s">
        <v>314</v>
      </c>
      <c r="B300" s="37" t="s">
        <v>1488</v>
      </c>
      <c r="C300" s="61" t="s">
        <v>1498</v>
      </c>
      <c r="D300" s="61" t="s">
        <v>1497</v>
      </c>
      <c r="E300" s="62"/>
      <c r="F300" s="136" t="s">
        <v>1577</v>
      </c>
      <c r="H300" s="20"/>
      <c r="I300" s="37"/>
      <c r="J300" s="22" t="s">
        <v>1496</v>
      </c>
      <c r="K300" s="61"/>
      <c r="L300" s="62"/>
    </row>
    <row r="301" spans="1:14" outlineLevel="1" x14ac:dyDescent="0.25">
      <c r="A301" s="22" t="s">
        <v>1556</v>
      </c>
      <c r="B301" s="37" t="s">
        <v>1489</v>
      </c>
      <c r="C301" s="61" t="s">
        <v>1499</v>
      </c>
      <c r="H301" s="20"/>
      <c r="I301" s="37"/>
      <c r="J301" s="22" t="s">
        <v>1518</v>
      </c>
      <c r="K301" s="61"/>
      <c r="L301" s="62"/>
    </row>
    <row r="302" spans="1:14" outlineLevel="1" x14ac:dyDescent="0.25">
      <c r="A302" s="22" t="s">
        <v>1557</v>
      </c>
      <c r="B302" s="37" t="s">
        <v>1493</v>
      </c>
      <c r="C302" s="61" t="str">
        <f>ROW('C. HTT Harmonised Glossary'!B18)&amp;" for Harmonised Glossary"</f>
        <v>18 for Harmonised Glossary</v>
      </c>
      <c r="H302" s="20"/>
      <c r="I302" s="37"/>
      <c r="J302" s="22" t="s">
        <v>1120</v>
      </c>
      <c r="K302" s="61"/>
      <c r="L302" s="62"/>
    </row>
    <row r="303" spans="1:14" outlineLevel="1" x14ac:dyDescent="0.25">
      <c r="A303" s="22" t="s">
        <v>1558</v>
      </c>
      <c r="B303" s="37" t="s">
        <v>1490</v>
      </c>
      <c r="C303" s="61">
        <f>ROW(B65)</f>
        <v>65</v>
      </c>
      <c r="H303" s="20"/>
      <c r="I303" s="37"/>
      <c r="J303" s="61"/>
      <c r="K303" s="61"/>
      <c r="L303" s="62"/>
    </row>
    <row r="304" spans="1:14" outlineLevel="1" x14ac:dyDescent="0.25">
      <c r="A304" s="22" t="s">
        <v>1559</v>
      </c>
      <c r="B304" s="37" t="s">
        <v>1491</v>
      </c>
      <c r="C304" s="61">
        <f>ROW(B88)</f>
        <v>88</v>
      </c>
      <c r="H304" s="20"/>
      <c r="I304" s="37"/>
      <c r="J304" s="61"/>
      <c r="K304" s="61"/>
      <c r="L304" s="62"/>
    </row>
    <row r="305" spans="1:14" outlineLevel="1" x14ac:dyDescent="0.25">
      <c r="A305" s="22" t="s">
        <v>1560</v>
      </c>
      <c r="B305" s="37" t="s">
        <v>1492</v>
      </c>
      <c r="C305" s="61" t="s">
        <v>1520</v>
      </c>
      <c r="E305" s="62"/>
      <c r="H305" s="20"/>
      <c r="I305" s="37"/>
      <c r="J305" s="61"/>
      <c r="K305" s="61"/>
      <c r="L305" s="62"/>
      <c r="N305" s="51"/>
    </row>
    <row r="306" spans="1:14" outlineLevel="1" x14ac:dyDescent="0.25">
      <c r="A306" s="22" t="s">
        <v>1561</v>
      </c>
      <c r="B306" s="37" t="s">
        <v>1494</v>
      </c>
      <c r="C306" s="61">
        <v>44</v>
      </c>
      <c r="E306" s="62"/>
      <c r="H306" s="20"/>
      <c r="I306" s="37"/>
      <c r="J306" s="61"/>
      <c r="K306" s="61"/>
      <c r="L306" s="62"/>
      <c r="N306" s="51"/>
    </row>
    <row r="307" spans="1:14" outlineLevel="1" x14ac:dyDescent="0.25">
      <c r="A307" s="22" t="s">
        <v>1562</v>
      </c>
      <c r="B307" s="37" t="s">
        <v>1519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315</v>
      </c>
      <c r="B308" s="37"/>
      <c r="E308" s="62"/>
      <c r="H308" s="20"/>
      <c r="I308" s="37"/>
      <c r="J308" s="61"/>
      <c r="K308" s="61"/>
      <c r="L308" s="62"/>
      <c r="N308" s="51"/>
    </row>
    <row r="309" spans="1:14" outlineLevel="1" x14ac:dyDescent="0.25">
      <c r="A309" s="22" t="s">
        <v>316</v>
      </c>
      <c r="E309" s="62"/>
      <c r="H309" s="20"/>
      <c r="I309" s="37"/>
      <c r="J309" s="61"/>
      <c r="K309" s="61"/>
      <c r="L309" s="62"/>
      <c r="N309" s="51"/>
    </row>
    <row r="310" spans="1:14" outlineLevel="1" x14ac:dyDescent="0.25">
      <c r="A310" s="22" t="s">
        <v>317</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1500</v>
      </c>
      <c r="C312" s="22" t="s">
        <v>32</v>
      </c>
      <c r="H312" s="20"/>
      <c r="I312" s="45"/>
      <c r="J312" s="61"/>
      <c r="N312" s="51"/>
    </row>
    <row r="313" spans="1:14" outlineLevel="1" x14ac:dyDescent="0.25">
      <c r="A313" s="22" t="s">
        <v>1554</v>
      </c>
      <c r="B313" s="45" t="s">
        <v>1501</v>
      </c>
      <c r="C313" s="22" t="s">
        <v>32</v>
      </c>
      <c r="H313" s="20"/>
      <c r="I313" s="45"/>
      <c r="J313" s="61"/>
      <c r="N313" s="51"/>
    </row>
    <row r="314" spans="1:14" outlineLevel="1" x14ac:dyDescent="0.25">
      <c r="A314" s="22" t="s">
        <v>1555</v>
      </c>
      <c r="B314" s="45" t="s">
        <v>1502</v>
      </c>
      <c r="C314" s="22" t="s">
        <v>32</v>
      </c>
      <c r="H314" s="20"/>
      <c r="I314" s="45"/>
      <c r="J314" s="61"/>
      <c r="N314" s="51"/>
    </row>
    <row r="315" spans="1:14" outlineLevel="1" x14ac:dyDescent="0.25">
      <c r="A315" s="22" t="s">
        <v>318</v>
      </c>
      <c r="B315" s="45"/>
      <c r="C315" s="61"/>
      <c r="H315" s="20"/>
      <c r="I315" s="45"/>
      <c r="J315" s="61"/>
      <c r="N315" s="51"/>
    </row>
    <row r="316" spans="1:14" outlineLevel="1" x14ac:dyDescent="0.25">
      <c r="A316" s="22" t="s">
        <v>319</v>
      </c>
      <c r="B316" s="45"/>
      <c r="C316" s="61"/>
      <c r="H316" s="20"/>
      <c r="I316" s="45"/>
      <c r="J316" s="61"/>
      <c r="N316" s="51"/>
    </row>
    <row r="317" spans="1:14" outlineLevel="1" x14ac:dyDescent="0.25">
      <c r="A317" s="22" t="s">
        <v>320</v>
      </c>
      <c r="B317" s="45"/>
      <c r="C317" s="61"/>
      <c r="H317" s="20"/>
      <c r="I317" s="45"/>
      <c r="J317" s="61"/>
      <c r="N317" s="51"/>
    </row>
    <row r="318" spans="1:14" outlineLevel="1" x14ac:dyDescent="0.25">
      <c r="A318" s="22" t="s">
        <v>321</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322</v>
      </c>
      <c r="C320" s="41"/>
      <c r="D320" s="41"/>
      <c r="E320" s="43"/>
      <c r="F320" s="44"/>
      <c r="G320" s="44"/>
      <c r="H320" s="20"/>
      <c r="L320" s="20"/>
      <c r="M320" s="20"/>
      <c r="N320" s="51"/>
    </row>
    <row r="321" spans="1:14" outlineLevel="1" x14ac:dyDescent="0.25">
      <c r="A321" s="22" t="s">
        <v>323</v>
      </c>
      <c r="B321" s="37" t="s">
        <v>324</v>
      </c>
      <c r="C321" s="37" t="s">
        <v>733</v>
      </c>
      <c r="H321" s="20"/>
      <c r="I321" s="51"/>
      <c r="J321" s="51"/>
      <c r="K321" s="51"/>
      <c r="L321" s="51"/>
      <c r="M321" s="51"/>
      <c r="N321" s="51"/>
    </row>
    <row r="322" spans="1:14" outlineLevel="1" x14ac:dyDescent="0.25">
      <c r="A322" s="22" t="s">
        <v>325</v>
      </c>
      <c r="B322" s="37" t="s">
        <v>326</v>
      </c>
      <c r="C322" s="37" t="s">
        <v>733</v>
      </c>
      <c r="H322" s="20"/>
      <c r="I322" s="51"/>
      <c r="J322" s="51"/>
      <c r="K322" s="51"/>
      <c r="L322" s="51"/>
      <c r="M322" s="51"/>
      <c r="N322" s="51"/>
    </row>
    <row r="323" spans="1:14" outlineLevel="1" x14ac:dyDescent="0.25">
      <c r="A323" s="22" t="s">
        <v>327</v>
      </c>
      <c r="B323" s="37" t="s">
        <v>328</v>
      </c>
      <c r="C323" s="37" t="s">
        <v>1607</v>
      </c>
      <c r="H323" s="20"/>
      <c r="I323" s="51"/>
      <c r="J323" s="51"/>
      <c r="K323" s="51"/>
      <c r="L323" s="51"/>
      <c r="M323" s="51"/>
      <c r="N323" s="51"/>
    </row>
    <row r="324" spans="1:14" outlineLevel="1" x14ac:dyDescent="0.25">
      <c r="A324" s="22" t="s">
        <v>329</v>
      </c>
      <c r="B324" s="37" t="s">
        <v>330</v>
      </c>
      <c r="C324" s="22" t="s">
        <v>1607</v>
      </c>
      <c r="H324" s="20"/>
      <c r="I324" s="51"/>
      <c r="J324" s="51"/>
      <c r="K324" s="51"/>
      <c r="L324" s="51"/>
      <c r="M324" s="51"/>
      <c r="N324" s="51"/>
    </row>
    <row r="325" spans="1:14" outlineLevel="1" x14ac:dyDescent="0.25">
      <c r="A325" s="22" t="s">
        <v>331</v>
      </c>
      <c r="B325" s="37" t="s">
        <v>332</v>
      </c>
      <c r="C325" s="22" t="s">
        <v>1614</v>
      </c>
      <c r="H325" s="20"/>
      <c r="I325" s="51"/>
      <c r="J325" s="51"/>
      <c r="K325" s="51"/>
      <c r="L325" s="51"/>
      <c r="M325" s="51"/>
      <c r="N325" s="51"/>
    </row>
    <row r="326" spans="1:14" outlineLevel="1" x14ac:dyDescent="0.25">
      <c r="A326" s="22" t="s">
        <v>333</v>
      </c>
      <c r="B326" s="37" t="s">
        <v>334</v>
      </c>
      <c r="C326" s="22" t="s">
        <v>1607</v>
      </c>
      <c r="H326" s="20"/>
      <c r="I326" s="51"/>
      <c r="J326" s="51"/>
      <c r="K326" s="51"/>
      <c r="L326" s="51"/>
      <c r="M326" s="51"/>
      <c r="N326" s="51"/>
    </row>
    <row r="327" spans="1:14" outlineLevel="1" x14ac:dyDescent="0.25">
      <c r="A327" s="22" t="s">
        <v>335</v>
      </c>
      <c r="B327" s="37" t="s">
        <v>336</v>
      </c>
      <c r="C327" s="22" t="s">
        <v>1607</v>
      </c>
      <c r="H327" s="20"/>
      <c r="I327" s="51"/>
      <c r="J327" s="51"/>
      <c r="K327" s="51"/>
      <c r="L327" s="51"/>
      <c r="M327" s="51"/>
      <c r="N327" s="51"/>
    </row>
    <row r="328" spans="1:14" outlineLevel="1" x14ac:dyDescent="0.25">
      <c r="A328" s="22" t="s">
        <v>337</v>
      </c>
      <c r="B328" s="37" t="s">
        <v>338</v>
      </c>
      <c r="C328" s="22" t="s">
        <v>1607</v>
      </c>
      <c r="H328" s="20"/>
      <c r="I328" s="51"/>
      <c r="J328" s="51"/>
      <c r="K328" s="51"/>
      <c r="L328" s="51"/>
      <c r="M328" s="51"/>
      <c r="N328" s="51"/>
    </row>
    <row r="329" spans="1:14" outlineLevel="1" x14ac:dyDescent="0.25">
      <c r="A329" s="22" t="s">
        <v>339</v>
      </c>
      <c r="B329" s="37" t="s">
        <v>340</v>
      </c>
      <c r="C329" s="22" t="s">
        <v>1665</v>
      </c>
      <c r="H329" s="20"/>
      <c r="I329" s="51"/>
      <c r="J329" s="51"/>
      <c r="K329" s="51"/>
      <c r="L329" s="51"/>
      <c r="M329" s="51"/>
      <c r="N329" s="51"/>
    </row>
    <row r="330" spans="1:14" outlineLevel="1" x14ac:dyDescent="0.25">
      <c r="A330" s="22" t="s">
        <v>341</v>
      </c>
      <c r="B330" s="50"/>
      <c r="H330" s="20"/>
      <c r="I330" s="51"/>
      <c r="J330" s="51"/>
      <c r="K330" s="51"/>
      <c r="L330" s="51"/>
      <c r="M330" s="51"/>
      <c r="N330" s="51"/>
    </row>
    <row r="331" spans="1:14" outlineLevel="1" x14ac:dyDescent="0.25">
      <c r="A331" s="22" t="s">
        <v>342</v>
      </c>
      <c r="B331" s="50"/>
      <c r="H331" s="20"/>
      <c r="I331" s="51"/>
      <c r="J331" s="51"/>
      <c r="K331" s="51"/>
      <c r="L331" s="51"/>
      <c r="M331" s="51"/>
      <c r="N331" s="51"/>
    </row>
    <row r="332" spans="1:14" outlineLevel="1" x14ac:dyDescent="0.25">
      <c r="A332" s="22" t="s">
        <v>343</v>
      </c>
      <c r="B332" s="50"/>
      <c r="H332" s="20"/>
      <c r="I332" s="51"/>
      <c r="J332" s="51"/>
      <c r="K332" s="51"/>
      <c r="L332" s="51"/>
      <c r="M332" s="51"/>
      <c r="N332" s="51"/>
    </row>
    <row r="333" spans="1:14" outlineLevel="1" x14ac:dyDescent="0.25">
      <c r="A333" s="22" t="s">
        <v>344</v>
      </c>
      <c r="B333" s="50"/>
      <c r="H333" s="20"/>
      <c r="I333" s="51"/>
      <c r="J333" s="51"/>
      <c r="K333" s="51"/>
      <c r="L333" s="51"/>
      <c r="M333" s="51"/>
      <c r="N333" s="51"/>
    </row>
    <row r="334" spans="1:14" outlineLevel="1" x14ac:dyDescent="0.25">
      <c r="A334" s="22" t="s">
        <v>345</v>
      </c>
      <c r="B334" s="50"/>
      <c r="H334" s="20"/>
      <c r="I334" s="51"/>
      <c r="J334" s="51"/>
      <c r="K334" s="51"/>
      <c r="L334" s="51"/>
      <c r="M334" s="51"/>
      <c r="N334" s="51"/>
    </row>
    <row r="335" spans="1:14" outlineLevel="1" x14ac:dyDescent="0.25">
      <c r="A335" s="22" t="s">
        <v>346</v>
      </c>
      <c r="B335" s="50"/>
      <c r="H335" s="20"/>
      <c r="I335" s="51"/>
      <c r="J335" s="51"/>
      <c r="K335" s="51"/>
      <c r="L335" s="51"/>
      <c r="M335" s="51"/>
      <c r="N335" s="51"/>
    </row>
    <row r="336" spans="1:14" outlineLevel="1" x14ac:dyDescent="0.25">
      <c r="A336" s="22" t="s">
        <v>347</v>
      </c>
      <c r="B336" s="50"/>
      <c r="H336" s="20"/>
      <c r="I336" s="51"/>
      <c r="J336" s="51"/>
      <c r="K336" s="51"/>
      <c r="L336" s="51"/>
      <c r="M336" s="51"/>
      <c r="N336" s="51"/>
    </row>
    <row r="337" spans="1:14" outlineLevel="1" x14ac:dyDescent="0.25">
      <c r="A337" s="22" t="s">
        <v>348</v>
      </c>
      <c r="B337" s="50"/>
      <c r="H337" s="20"/>
      <c r="I337" s="51"/>
      <c r="J337" s="51"/>
      <c r="K337" s="51"/>
      <c r="L337" s="51"/>
      <c r="M337" s="51"/>
      <c r="N337" s="51"/>
    </row>
    <row r="338" spans="1:14" outlineLevel="1" x14ac:dyDescent="0.25">
      <c r="A338" s="22" t="s">
        <v>349</v>
      </c>
      <c r="B338" s="50"/>
      <c r="H338" s="20"/>
      <c r="I338" s="51"/>
      <c r="J338" s="51"/>
      <c r="K338" s="51"/>
      <c r="L338" s="51"/>
      <c r="M338" s="51"/>
      <c r="N338" s="51"/>
    </row>
    <row r="339" spans="1:14" outlineLevel="1" x14ac:dyDescent="0.25">
      <c r="A339" s="22" t="s">
        <v>350</v>
      </c>
      <c r="B339" s="50"/>
      <c r="H339" s="20"/>
      <c r="I339" s="51"/>
      <c r="J339" s="51"/>
      <c r="K339" s="51"/>
      <c r="L339" s="51"/>
      <c r="M339" s="51"/>
      <c r="N339" s="51"/>
    </row>
    <row r="340" spans="1:14" outlineLevel="1" x14ac:dyDescent="0.25">
      <c r="A340" s="22" t="s">
        <v>351</v>
      </c>
      <c r="B340" s="50"/>
      <c r="H340" s="20"/>
      <c r="I340" s="51"/>
      <c r="J340" s="51"/>
      <c r="K340" s="51"/>
      <c r="L340" s="51"/>
      <c r="M340" s="51"/>
      <c r="N340" s="51"/>
    </row>
    <row r="341" spans="1:14" outlineLevel="1" x14ac:dyDescent="0.25">
      <c r="A341" s="22" t="s">
        <v>352</v>
      </c>
      <c r="B341" s="50"/>
      <c r="H341" s="20"/>
      <c r="I341" s="51"/>
      <c r="J341" s="51"/>
      <c r="K341" s="51"/>
      <c r="L341" s="51"/>
      <c r="M341" s="51"/>
      <c r="N341" s="51"/>
    </row>
    <row r="342" spans="1:14" outlineLevel="1" x14ac:dyDescent="0.25">
      <c r="A342" s="22" t="s">
        <v>353</v>
      </c>
      <c r="B342" s="50"/>
      <c r="H342" s="20"/>
      <c r="I342" s="51"/>
      <c r="J342" s="51"/>
      <c r="K342" s="51"/>
      <c r="L342" s="51"/>
      <c r="M342" s="51"/>
      <c r="N342" s="51"/>
    </row>
    <row r="343" spans="1:14" outlineLevel="1" x14ac:dyDescent="0.25">
      <c r="A343" s="22" t="s">
        <v>354</v>
      </c>
      <c r="B343" s="50"/>
      <c r="H343" s="20"/>
      <c r="I343" s="51"/>
      <c r="J343" s="51"/>
      <c r="K343" s="51"/>
      <c r="L343" s="51"/>
      <c r="M343" s="51"/>
      <c r="N343" s="51"/>
    </row>
    <row r="344" spans="1:14" outlineLevel="1" x14ac:dyDescent="0.25">
      <c r="A344" s="22" t="s">
        <v>355</v>
      </c>
      <c r="B344" s="50"/>
      <c r="H344" s="20"/>
      <c r="I344" s="51"/>
      <c r="J344" s="51"/>
      <c r="K344" s="51"/>
      <c r="L344" s="51"/>
      <c r="M344" s="51"/>
      <c r="N344" s="51"/>
    </row>
    <row r="345" spans="1:14" outlineLevel="1" x14ac:dyDescent="0.25">
      <c r="A345" s="22" t="s">
        <v>356</v>
      </c>
      <c r="B345" s="50"/>
      <c r="H345" s="20"/>
      <c r="I345" s="51"/>
      <c r="J345" s="51"/>
      <c r="K345" s="51"/>
      <c r="L345" s="51"/>
      <c r="M345" s="51"/>
      <c r="N345" s="51"/>
    </row>
    <row r="346" spans="1:14" outlineLevel="1" x14ac:dyDescent="0.25">
      <c r="A346" s="22" t="s">
        <v>357</v>
      </c>
      <c r="B346" s="50"/>
      <c r="H346" s="20"/>
      <c r="I346" s="51"/>
      <c r="J346" s="51"/>
      <c r="K346" s="51"/>
      <c r="L346" s="51"/>
      <c r="M346" s="51"/>
      <c r="N346" s="51"/>
    </row>
    <row r="347" spans="1:14" outlineLevel="1" x14ac:dyDescent="0.25">
      <c r="A347" s="22" t="s">
        <v>358</v>
      </c>
      <c r="B347" s="50"/>
      <c r="H347" s="20"/>
      <c r="I347" s="51"/>
      <c r="J347" s="51"/>
      <c r="K347" s="51"/>
      <c r="L347" s="51"/>
      <c r="M347" s="51"/>
      <c r="N347" s="51"/>
    </row>
    <row r="348" spans="1:14" outlineLevel="1" x14ac:dyDescent="0.25">
      <c r="A348" s="22" t="s">
        <v>359</v>
      </c>
      <c r="B348" s="50"/>
      <c r="H348" s="20"/>
      <c r="I348" s="51"/>
      <c r="J348" s="51"/>
      <c r="K348" s="51"/>
      <c r="L348" s="51"/>
      <c r="M348" s="51"/>
      <c r="N348" s="51"/>
    </row>
    <row r="349" spans="1:14" outlineLevel="1" x14ac:dyDescent="0.25">
      <c r="A349" s="22" t="s">
        <v>360</v>
      </c>
      <c r="B349" s="50"/>
      <c r="H349" s="20"/>
      <c r="I349" s="51"/>
      <c r="J349" s="51"/>
      <c r="K349" s="51"/>
      <c r="L349" s="51"/>
      <c r="M349" s="51"/>
      <c r="N349" s="51"/>
    </row>
    <row r="350" spans="1:14" outlineLevel="1" x14ac:dyDescent="0.25">
      <c r="A350" s="22" t="s">
        <v>361</v>
      </c>
      <c r="B350" s="50"/>
      <c r="H350" s="20"/>
      <c r="I350" s="51"/>
      <c r="J350" s="51"/>
      <c r="K350" s="51"/>
      <c r="L350" s="51"/>
      <c r="M350" s="51"/>
      <c r="N350" s="51"/>
    </row>
    <row r="351" spans="1:14" outlineLevel="1" x14ac:dyDescent="0.25">
      <c r="A351" s="22" t="s">
        <v>362</v>
      </c>
      <c r="B351" s="50"/>
      <c r="H351" s="20"/>
      <c r="I351" s="51"/>
      <c r="J351" s="51"/>
      <c r="K351" s="51"/>
      <c r="L351" s="51"/>
      <c r="M351" s="51"/>
      <c r="N351" s="51"/>
    </row>
    <row r="352" spans="1:14" outlineLevel="1" x14ac:dyDescent="0.25">
      <c r="A352" s="22" t="s">
        <v>363</v>
      </c>
      <c r="B352" s="50"/>
      <c r="H352" s="20"/>
      <c r="I352" s="51"/>
      <c r="J352" s="51"/>
      <c r="K352" s="51"/>
      <c r="L352" s="51"/>
      <c r="M352" s="51"/>
      <c r="N352" s="51"/>
    </row>
    <row r="353" spans="1:14" outlineLevel="1" x14ac:dyDescent="0.25">
      <c r="A353" s="22" t="s">
        <v>364</v>
      </c>
      <c r="B353" s="50"/>
      <c r="H353" s="20"/>
      <c r="I353" s="51"/>
      <c r="J353" s="51"/>
      <c r="K353" s="51"/>
      <c r="L353" s="51"/>
      <c r="M353" s="51"/>
      <c r="N353" s="51"/>
    </row>
    <row r="354" spans="1:14" outlineLevel="1" x14ac:dyDescent="0.25">
      <c r="A354" s="22" t="s">
        <v>365</v>
      </c>
      <c r="B354" s="50"/>
      <c r="H354" s="20"/>
      <c r="I354" s="51"/>
      <c r="J354" s="51"/>
      <c r="K354" s="51"/>
      <c r="L354" s="51"/>
      <c r="M354" s="51"/>
      <c r="N354" s="51"/>
    </row>
    <row r="355" spans="1:14" outlineLevel="1" x14ac:dyDescent="0.25">
      <c r="A355" s="22" t="s">
        <v>366</v>
      </c>
      <c r="B355" s="50"/>
      <c r="H355" s="20"/>
      <c r="I355" s="51"/>
      <c r="J355" s="51"/>
      <c r="K355" s="51"/>
      <c r="L355" s="51"/>
      <c r="M355" s="51"/>
      <c r="N355" s="51"/>
    </row>
    <row r="356" spans="1:14" outlineLevel="1" x14ac:dyDescent="0.25">
      <c r="A356" s="22" t="s">
        <v>367</v>
      </c>
      <c r="B356" s="50"/>
      <c r="H356" s="20"/>
      <c r="I356" s="51"/>
      <c r="J356" s="51"/>
      <c r="K356" s="51"/>
      <c r="L356" s="51"/>
      <c r="M356" s="51"/>
      <c r="N356" s="51"/>
    </row>
    <row r="357" spans="1:14" outlineLevel="1" x14ac:dyDescent="0.25">
      <c r="A357" s="22" t="s">
        <v>368</v>
      </c>
      <c r="B357" s="50"/>
      <c r="H357" s="20"/>
      <c r="I357" s="51"/>
      <c r="J357" s="51"/>
      <c r="K357" s="51"/>
      <c r="L357" s="51"/>
      <c r="M357" s="51"/>
      <c r="N357" s="51"/>
    </row>
    <row r="358" spans="1:14" outlineLevel="1" x14ac:dyDescent="0.25">
      <c r="A358" s="22" t="s">
        <v>369</v>
      </c>
      <c r="B358" s="50"/>
      <c r="H358" s="20"/>
      <c r="I358" s="51"/>
      <c r="J358" s="51"/>
      <c r="K358" s="51"/>
      <c r="L358" s="51"/>
      <c r="M358" s="51"/>
      <c r="N358" s="51"/>
    </row>
    <row r="359" spans="1:14" outlineLevel="1" x14ac:dyDescent="0.25">
      <c r="A359" s="22" t="s">
        <v>370</v>
      </c>
      <c r="B359" s="50"/>
      <c r="H359" s="20"/>
      <c r="I359" s="51"/>
      <c r="J359" s="51"/>
      <c r="K359" s="51"/>
      <c r="L359" s="51"/>
      <c r="M359" s="51"/>
      <c r="N359" s="51"/>
    </row>
    <row r="360" spans="1:14" outlineLevel="1" x14ac:dyDescent="0.25">
      <c r="A360" s="22" t="s">
        <v>371</v>
      </c>
      <c r="B360" s="50"/>
      <c r="H360" s="20"/>
      <c r="I360" s="51"/>
      <c r="J360" s="51"/>
      <c r="K360" s="51"/>
      <c r="L360" s="51"/>
      <c r="M360" s="51"/>
      <c r="N360" s="51"/>
    </row>
    <row r="361" spans="1:14" outlineLevel="1" x14ac:dyDescent="0.25">
      <c r="A361" s="22" t="s">
        <v>372</v>
      </c>
      <c r="B361" s="50"/>
      <c r="H361" s="20"/>
      <c r="I361" s="51"/>
      <c r="J361" s="51"/>
      <c r="K361" s="51"/>
      <c r="L361" s="51"/>
      <c r="M361" s="51"/>
      <c r="N361" s="51"/>
    </row>
    <row r="362" spans="1:14" outlineLevel="1" x14ac:dyDescent="0.25">
      <c r="A362" s="22" t="s">
        <v>373</v>
      </c>
      <c r="B362" s="50"/>
      <c r="H362" s="20"/>
      <c r="I362" s="51"/>
      <c r="J362" s="51"/>
      <c r="K362" s="51"/>
      <c r="L362" s="51"/>
      <c r="M362" s="51"/>
      <c r="N362" s="51"/>
    </row>
    <row r="363" spans="1:14" outlineLevel="1" x14ac:dyDescent="0.25">
      <c r="A363" s="22" t="s">
        <v>374</v>
      </c>
      <c r="B363" s="50"/>
      <c r="H363" s="20"/>
      <c r="I363" s="51"/>
      <c r="J363" s="51"/>
      <c r="K363" s="51"/>
      <c r="L363" s="51"/>
      <c r="M363" s="51"/>
      <c r="N363" s="51"/>
    </row>
    <row r="364" spans="1:14" outlineLevel="1" x14ac:dyDescent="0.25">
      <c r="A364" s="22" t="s">
        <v>375</v>
      </c>
      <c r="B364" s="50"/>
      <c r="H364" s="20"/>
      <c r="I364" s="51"/>
      <c r="J364" s="51"/>
      <c r="K364" s="51"/>
      <c r="L364" s="51"/>
      <c r="M364" s="51"/>
      <c r="N364" s="51"/>
    </row>
    <row r="365" spans="1:14" outlineLevel="1" x14ac:dyDescent="0.25">
      <c r="A365" s="22" t="s">
        <v>376</v>
      </c>
      <c r="B365" s="50"/>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E441884-51F9-40A1-A84C-78F4BB165916}"/>
    <hyperlink ref="C30" r:id="rId6" xr:uid="{DA46C620-089E-4558-B0D5-86CBD4B80211}"/>
    <hyperlink ref="C290" r:id="rId7" xr:uid="{226EDEA8-72BB-437D-8F9F-66BBE76A96E8}"/>
    <hyperlink ref="C229" r:id="rId8" xr:uid="{2FC1A4D6-84F3-44DB-98FE-8A09B908BA54}"/>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customProperties>
    <customPr name="EpmWorksheetKeyString_GUID" r:id="rId10"/>
  </customProperties>
  <ignoredErrors>
    <ignoredError sqref="F58 F77" formula="1"/>
  </ignoredErrors>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F1" sqref="F1"/>
    </sheetView>
  </sheetViews>
  <sheetFormatPr defaultColWidth="8.7109375" defaultRowHeight="15" outlineLevelRow="1" x14ac:dyDescent="0.25"/>
  <cols>
    <col min="1" max="1" width="13.7109375" style="22" customWidth="1"/>
    <col min="2" max="2" width="62.7109375" style="22" customWidth="1"/>
    <col min="3" max="3" width="41" style="22" customWidth="1"/>
    <col min="4" max="4" width="40.7109375" style="22" customWidth="1"/>
    <col min="5" max="5" width="6.7109375" style="22" customWidth="1"/>
    <col min="6" max="6" width="41.5703125" style="22" customWidth="1"/>
    <col min="7" max="7" width="41.5703125" style="20" customWidth="1"/>
    <col min="8" max="16384" width="8.7109375" style="51"/>
  </cols>
  <sheetData>
    <row r="1" spans="1:7" ht="31.5" x14ac:dyDescent="0.25">
      <c r="A1" s="19" t="s">
        <v>377</v>
      </c>
      <c r="B1" s="19"/>
      <c r="C1" s="20"/>
      <c r="D1" s="20"/>
      <c r="E1" s="20"/>
      <c r="F1" s="134" t="s">
        <v>1603</v>
      </c>
    </row>
    <row r="2" spans="1:7" ht="15.75" thickBot="1" x14ac:dyDescent="0.3">
      <c r="A2" s="20"/>
      <c r="B2" s="20"/>
      <c r="C2" s="20"/>
      <c r="D2" s="20"/>
      <c r="E2" s="20"/>
      <c r="F2" s="20"/>
    </row>
    <row r="3" spans="1:7" ht="19.5" thickBot="1" x14ac:dyDescent="0.3">
      <c r="A3" s="23"/>
      <c r="B3" s="24" t="s">
        <v>22</v>
      </c>
      <c r="C3" s="120" t="s">
        <v>1056</v>
      </c>
      <c r="D3" s="23"/>
      <c r="E3" s="23"/>
      <c r="F3" s="20"/>
      <c r="G3" s="23"/>
    </row>
    <row r="4" spans="1:7" ht="15.75" thickBot="1" x14ac:dyDescent="0.3"/>
    <row r="5" spans="1:7" ht="18.75" x14ac:dyDescent="0.25">
      <c r="A5" s="26"/>
      <c r="B5" s="27" t="s">
        <v>378</v>
      </c>
      <c r="C5" s="26"/>
      <c r="E5" s="28"/>
      <c r="F5" s="28"/>
    </row>
    <row r="6" spans="1:7" x14ac:dyDescent="0.25">
      <c r="B6" s="83" t="s">
        <v>379</v>
      </c>
    </row>
    <row r="7" spans="1:7" x14ac:dyDescent="0.25">
      <c r="B7" s="137" t="s">
        <v>380</v>
      </c>
    </row>
    <row r="8" spans="1:7" ht="15.75" thickBot="1" x14ac:dyDescent="0.3">
      <c r="B8" s="138" t="s">
        <v>381</v>
      </c>
    </row>
    <row r="9" spans="1:7" x14ac:dyDescent="0.25">
      <c r="B9" s="84"/>
    </row>
    <row r="10" spans="1:7" ht="37.5" x14ac:dyDescent="0.25">
      <c r="A10" s="33" t="s">
        <v>30</v>
      </c>
      <c r="B10" s="33" t="s">
        <v>379</v>
      </c>
      <c r="C10" s="34"/>
      <c r="D10" s="34"/>
      <c r="E10" s="34"/>
      <c r="F10" s="34"/>
      <c r="G10" s="35"/>
    </row>
    <row r="11" spans="1:7" ht="15" customHeight="1" x14ac:dyDescent="0.25">
      <c r="A11" s="41"/>
      <c r="B11" s="42" t="s">
        <v>382</v>
      </c>
      <c r="C11" s="41" t="s">
        <v>59</v>
      </c>
      <c r="D11" s="41"/>
      <c r="E11" s="41"/>
      <c r="F11" s="44" t="s">
        <v>383</v>
      </c>
      <c r="G11" s="44"/>
    </row>
    <row r="12" spans="1:7" x14ac:dyDescent="0.25">
      <c r="A12" s="22" t="s">
        <v>384</v>
      </c>
      <c r="B12" s="22" t="s">
        <v>385</v>
      </c>
      <c r="C12" s="94">
        <f>'A. HTT General'!C38</f>
        <v>37973.86700133</v>
      </c>
      <c r="F12" s="100">
        <f>IF($C$15=0,"",IF(C12="[for completion]","",C12/$C$15))</f>
        <v>1</v>
      </c>
    </row>
    <row r="13" spans="1:7" x14ac:dyDescent="0.25">
      <c r="A13" s="22" t="s">
        <v>386</v>
      </c>
      <c r="B13" s="22" t="s">
        <v>387</v>
      </c>
      <c r="C13" s="94">
        <v>0</v>
      </c>
      <c r="F13" s="100">
        <f>IF($C$15=0,"",IF(C13="[for completion]","",C13/$C$15))</f>
        <v>0</v>
      </c>
    </row>
    <row r="14" spans="1:7" x14ac:dyDescent="0.25">
      <c r="A14" s="22" t="s">
        <v>388</v>
      </c>
      <c r="B14" s="22" t="s">
        <v>87</v>
      </c>
      <c r="C14" s="94">
        <v>0</v>
      </c>
      <c r="F14" s="100">
        <f>IF($C$15=0,"",IF(C14="[for completion]","",C14/$C$15))</f>
        <v>0</v>
      </c>
    </row>
    <row r="15" spans="1:7" x14ac:dyDescent="0.25">
      <c r="A15" s="22" t="s">
        <v>389</v>
      </c>
      <c r="B15" s="85" t="s">
        <v>89</v>
      </c>
      <c r="C15" s="94">
        <f>SUM(C12:C14)</f>
        <v>37973.86700133</v>
      </c>
      <c r="F15" s="91">
        <f>SUM(F12:F14)</f>
        <v>1</v>
      </c>
    </row>
    <row r="16" spans="1:7" outlineLevel="1" x14ac:dyDescent="0.25">
      <c r="A16" s="22" t="s">
        <v>390</v>
      </c>
      <c r="B16" s="50"/>
      <c r="C16" s="94"/>
      <c r="F16" s="100"/>
    </row>
    <row r="17" spans="1:7" outlineLevel="1" x14ac:dyDescent="0.25">
      <c r="A17" s="22" t="s">
        <v>391</v>
      </c>
      <c r="B17" s="50"/>
      <c r="C17" s="94"/>
      <c r="F17" s="100"/>
    </row>
    <row r="18" spans="1:7" outlineLevel="1" x14ac:dyDescent="0.25">
      <c r="A18" s="22" t="s">
        <v>392</v>
      </c>
      <c r="B18" s="50"/>
      <c r="C18" s="94"/>
      <c r="F18" s="100"/>
    </row>
    <row r="19" spans="1:7" outlineLevel="1" x14ac:dyDescent="0.25">
      <c r="A19" s="22" t="s">
        <v>393</v>
      </c>
      <c r="B19" s="50"/>
      <c r="C19" s="94"/>
      <c r="F19" s="100"/>
    </row>
    <row r="20" spans="1:7" outlineLevel="1" x14ac:dyDescent="0.25">
      <c r="A20" s="22" t="s">
        <v>394</v>
      </c>
      <c r="B20" s="50"/>
      <c r="C20" s="94"/>
      <c r="F20" s="100"/>
    </row>
    <row r="21" spans="1:7" outlineLevel="1" x14ac:dyDescent="0.25">
      <c r="A21" s="22" t="s">
        <v>395</v>
      </c>
      <c r="B21" s="50"/>
      <c r="C21" s="94"/>
      <c r="F21" s="100"/>
    </row>
    <row r="22" spans="1:7" outlineLevel="1" x14ac:dyDescent="0.25">
      <c r="A22" s="22" t="s">
        <v>396</v>
      </c>
      <c r="B22" s="50"/>
      <c r="C22" s="94"/>
      <c r="F22" s="100"/>
    </row>
    <row r="23" spans="1:7" outlineLevel="1" x14ac:dyDescent="0.25">
      <c r="A23" s="22" t="s">
        <v>397</v>
      </c>
      <c r="B23" s="50"/>
      <c r="C23" s="94"/>
      <c r="F23" s="100"/>
    </row>
    <row r="24" spans="1:7" outlineLevel="1" x14ac:dyDescent="0.25">
      <c r="A24" s="22" t="s">
        <v>398</v>
      </c>
      <c r="B24" s="50"/>
      <c r="C24" s="94"/>
      <c r="F24" s="100"/>
    </row>
    <row r="25" spans="1:7" outlineLevel="1" x14ac:dyDescent="0.25">
      <c r="A25" s="22" t="s">
        <v>399</v>
      </c>
      <c r="B25" s="50"/>
      <c r="C25" s="94"/>
      <c r="F25" s="100"/>
    </row>
    <row r="26" spans="1:7" outlineLevel="1" x14ac:dyDescent="0.25">
      <c r="A26" s="22" t="s">
        <v>400</v>
      </c>
      <c r="B26" s="50"/>
      <c r="C26" s="97"/>
      <c r="D26" s="51"/>
      <c r="E26" s="51"/>
      <c r="F26" s="100"/>
    </row>
    <row r="27" spans="1:7" ht="15" customHeight="1" x14ac:dyDescent="0.25">
      <c r="A27" s="41"/>
      <c r="B27" s="42" t="s">
        <v>401</v>
      </c>
      <c r="C27" s="41" t="s">
        <v>402</v>
      </c>
      <c r="D27" s="41" t="s">
        <v>403</v>
      </c>
      <c r="E27" s="43"/>
      <c r="F27" s="41" t="s">
        <v>404</v>
      </c>
      <c r="G27" s="44"/>
    </row>
    <row r="28" spans="1:7" x14ac:dyDescent="0.25">
      <c r="A28" s="22" t="s">
        <v>405</v>
      </c>
      <c r="B28" s="22" t="s">
        <v>406</v>
      </c>
      <c r="C28" s="95">
        <v>118860</v>
      </c>
      <c r="D28" s="95">
        <v>0</v>
      </c>
      <c r="F28" s="95">
        <f>IF(AND(C28="[For completion]",D28="[For completion]"),"[For completion]",SUM(C28:D28))</f>
        <v>118860</v>
      </c>
    </row>
    <row r="29" spans="1:7" outlineLevel="1" x14ac:dyDescent="0.25">
      <c r="A29" s="22" t="s">
        <v>407</v>
      </c>
      <c r="B29" s="37" t="s">
        <v>408</v>
      </c>
      <c r="C29" s="95"/>
      <c r="D29" s="95"/>
      <c r="F29" s="95"/>
    </row>
    <row r="30" spans="1:7" outlineLevel="1" x14ac:dyDescent="0.25">
      <c r="A30" s="22" t="s">
        <v>409</v>
      </c>
      <c r="B30" s="37" t="s">
        <v>410</v>
      </c>
      <c r="C30" s="95"/>
      <c r="D30" s="95"/>
      <c r="F30" s="95"/>
    </row>
    <row r="31" spans="1:7" outlineLevel="1" x14ac:dyDescent="0.25">
      <c r="A31" s="22" t="s">
        <v>411</v>
      </c>
      <c r="B31" s="37"/>
    </row>
    <row r="32" spans="1:7" outlineLevel="1" x14ac:dyDescent="0.25">
      <c r="A32" s="22" t="s">
        <v>412</v>
      </c>
      <c r="B32" s="37"/>
    </row>
    <row r="33" spans="1:7" outlineLevel="1" x14ac:dyDescent="0.25">
      <c r="A33" s="22" t="s">
        <v>1070</v>
      </c>
      <c r="B33" s="37"/>
    </row>
    <row r="34" spans="1:7" outlineLevel="1" x14ac:dyDescent="0.25">
      <c r="A34" s="22" t="s">
        <v>1071</v>
      </c>
      <c r="B34" s="37"/>
    </row>
    <row r="35" spans="1:7" ht="15" customHeight="1" x14ac:dyDescent="0.25">
      <c r="A35" s="41"/>
      <c r="B35" s="42" t="s">
        <v>413</v>
      </c>
      <c r="C35" s="41" t="s">
        <v>414</v>
      </c>
      <c r="D35" s="41" t="s">
        <v>415</v>
      </c>
      <c r="E35" s="43"/>
      <c r="F35" s="44" t="s">
        <v>383</v>
      </c>
      <c r="G35" s="44"/>
    </row>
    <row r="36" spans="1:7" x14ac:dyDescent="0.25">
      <c r="A36" s="22" t="s">
        <v>416</v>
      </c>
      <c r="B36" s="22" t="s">
        <v>417</v>
      </c>
      <c r="C36" s="91">
        <v>7.6035460805161771E-4</v>
      </c>
      <c r="D36" s="91">
        <v>0</v>
      </c>
      <c r="E36" s="108"/>
      <c r="F36" s="91">
        <f>IF(AND(C36="[For completion]",D36="[For completion]"),"[For completion]",SUM(C36:D36))</f>
        <v>7.6035460805161771E-4</v>
      </c>
    </row>
    <row r="37" spans="1:7" outlineLevel="1" x14ac:dyDescent="0.25">
      <c r="A37" s="22" t="s">
        <v>418</v>
      </c>
      <c r="C37" s="91"/>
      <c r="D37" s="91"/>
      <c r="E37" s="108"/>
      <c r="F37" s="91"/>
    </row>
    <row r="38" spans="1:7" outlineLevel="1" x14ac:dyDescent="0.25">
      <c r="A38" s="22" t="s">
        <v>419</v>
      </c>
      <c r="C38" s="91"/>
      <c r="D38" s="91"/>
      <c r="E38" s="108"/>
      <c r="F38" s="91"/>
    </row>
    <row r="39" spans="1:7" outlineLevel="1" x14ac:dyDescent="0.25">
      <c r="A39" s="22" t="s">
        <v>420</v>
      </c>
      <c r="C39" s="91"/>
      <c r="D39" s="91"/>
      <c r="E39" s="108"/>
      <c r="F39" s="91"/>
    </row>
    <row r="40" spans="1:7" outlineLevel="1" x14ac:dyDescent="0.25">
      <c r="A40" s="22" t="s">
        <v>421</v>
      </c>
      <c r="C40" s="91"/>
      <c r="D40" s="91"/>
      <c r="E40" s="108"/>
      <c r="F40" s="91"/>
    </row>
    <row r="41" spans="1:7" outlineLevel="1" x14ac:dyDescent="0.25">
      <c r="A41" s="22" t="s">
        <v>422</v>
      </c>
      <c r="C41" s="91"/>
      <c r="D41" s="91"/>
      <c r="E41" s="108"/>
      <c r="F41" s="91"/>
    </row>
    <row r="42" spans="1:7" outlineLevel="1" x14ac:dyDescent="0.25">
      <c r="A42" s="22" t="s">
        <v>423</v>
      </c>
      <c r="C42" s="91"/>
      <c r="D42" s="91"/>
      <c r="E42" s="108"/>
      <c r="F42" s="91"/>
    </row>
    <row r="43" spans="1:7" ht="15" customHeight="1" x14ac:dyDescent="0.25">
      <c r="A43" s="41"/>
      <c r="B43" s="42" t="s">
        <v>424</v>
      </c>
      <c r="C43" s="41" t="s">
        <v>414</v>
      </c>
      <c r="D43" s="41" t="s">
        <v>415</v>
      </c>
      <c r="E43" s="43"/>
      <c r="F43" s="44" t="s">
        <v>383</v>
      </c>
      <c r="G43" s="44"/>
    </row>
    <row r="44" spans="1:7" x14ac:dyDescent="0.25">
      <c r="A44" s="63" t="s">
        <v>425</v>
      </c>
      <c r="B44" s="141" t="s">
        <v>426</v>
      </c>
      <c r="C44" s="142">
        <f>SUM(C45:C71)</f>
        <v>0</v>
      </c>
      <c r="D44" s="142">
        <f>SUM(D45:D71)</f>
        <v>0</v>
      </c>
      <c r="E44" s="142"/>
      <c r="F44" s="142">
        <f>SUM(F45:F71)</f>
        <v>0</v>
      </c>
      <c r="G44" s="22"/>
    </row>
    <row r="45" spans="1:7" x14ac:dyDescent="0.25">
      <c r="A45" s="22" t="s">
        <v>427</v>
      </c>
      <c r="B45" s="22" t="s">
        <v>428</v>
      </c>
      <c r="C45" s="91">
        <v>0</v>
      </c>
      <c r="D45" s="91">
        <v>0</v>
      </c>
      <c r="E45" s="91"/>
      <c r="F45" s="91">
        <v>0</v>
      </c>
      <c r="G45" s="22"/>
    </row>
    <row r="46" spans="1:7" x14ac:dyDescent="0.25">
      <c r="A46" s="22" t="s">
        <v>429</v>
      </c>
      <c r="B46" s="22" t="s">
        <v>430</v>
      </c>
      <c r="C46" s="91">
        <v>0</v>
      </c>
      <c r="D46" s="91">
        <v>0</v>
      </c>
      <c r="E46" s="91"/>
      <c r="F46" s="91">
        <v>0</v>
      </c>
      <c r="G46" s="22"/>
    </row>
    <row r="47" spans="1:7" x14ac:dyDescent="0.25">
      <c r="A47" s="22" t="s">
        <v>431</v>
      </c>
      <c r="B47" s="22" t="s">
        <v>432</v>
      </c>
      <c r="C47" s="91">
        <v>0</v>
      </c>
      <c r="D47" s="91">
        <v>0</v>
      </c>
      <c r="E47" s="91"/>
      <c r="F47" s="91">
        <v>0</v>
      </c>
      <c r="G47" s="22"/>
    </row>
    <row r="48" spans="1:7" x14ac:dyDescent="0.25">
      <c r="A48" s="22" t="s">
        <v>433</v>
      </c>
      <c r="B48" s="22" t="s">
        <v>434</v>
      </c>
      <c r="C48" s="91">
        <v>0</v>
      </c>
      <c r="D48" s="91">
        <v>0</v>
      </c>
      <c r="E48" s="91"/>
      <c r="F48" s="91">
        <v>0</v>
      </c>
      <c r="G48" s="22"/>
    </row>
    <row r="49" spans="1:7" x14ac:dyDescent="0.25">
      <c r="A49" s="22" t="s">
        <v>435</v>
      </c>
      <c r="B49" s="22" t="s">
        <v>436</v>
      </c>
      <c r="C49" s="91">
        <v>0</v>
      </c>
      <c r="D49" s="91">
        <v>0</v>
      </c>
      <c r="E49" s="91"/>
      <c r="F49" s="91">
        <v>0</v>
      </c>
      <c r="G49" s="22"/>
    </row>
    <row r="50" spans="1:7" x14ac:dyDescent="0.25">
      <c r="A50" s="22" t="s">
        <v>437</v>
      </c>
      <c r="B50" s="22" t="s">
        <v>1269</v>
      </c>
      <c r="C50" s="91">
        <v>0</v>
      </c>
      <c r="D50" s="91">
        <v>0</v>
      </c>
      <c r="E50" s="91"/>
      <c r="F50" s="91">
        <v>0</v>
      </c>
      <c r="G50" s="22"/>
    </row>
    <row r="51" spans="1:7" x14ac:dyDescent="0.25">
      <c r="A51" s="22" t="s">
        <v>438</v>
      </c>
      <c r="B51" s="22" t="s">
        <v>439</v>
      </c>
      <c r="C51" s="91">
        <v>0</v>
      </c>
      <c r="D51" s="91">
        <v>0</v>
      </c>
      <c r="E51" s="91"/>
      <c r="F51" s="91">
        <v>0</v>
      </c>
      <c r="G51" s="22"/>
    </row>
    <row r="52" spans="1:7" x14ac:dyDescent="0.25">
      <c r="A52" s="22" t="s">
        <v>440</v>
      </c>
      <c r="B52" s="22" t="s">
        <v>441</v>
      </c>
      <c r="C52" s="91">
        <v>0</v>
      </c>
      <c r="D52" s="91">
        <v>0</v>
      </c>
      <c r="E52" s="91"/>
      <c r="F52" s="91">
        <v>0</v>
      </c>
      <c r="G52" s="22"/>
    </row>
    <row r="53" spans="1:7" x14ac:dyDescent="0.25">
      <c r="A53" s="22" t="s">
        <v>442</v>
      </c>
      <c r="B53" s="22" t="s">
        <v>443</v>
      </c>
      <c r="C53" s="91">
        <v>0</v>
      </c>
      <c r="D53" s="91">
        <v>0</v>
      </c>
      <c r="E53" s="91"/>
      <c r="F53" s="91">
        <v>0</v>
      </c>
      <c r="G53" s="22"/>
    </row>
    <row r="54" spans="1:7" x14ac:dyDescent="0.25">
      <c r="A54" s="22" t="s">
        <v>444</v>
      </c>
      <c r="B54" s="22" t="s">
        <v>445</v>
      </c>
      <c r="C54" s="91">
        <v>0</v>
      </c>
      <c r="D54" s="91">
        <v>0</v>
      </c>
      <c r="E54" s="91"/>
      <c r="F54" s="91">
        <v>0</v>
      </c>
      <c r="G54" s="22"/>
    </row>
    <row r="55" spans="1:7" x14ac:dyDescent="0.25">
      <c r="A55" s="22" t="s">
        <v>446</v>
      </c>
      <c r="B55" s="22" t="s">
        <v>447</v>
      </c>
      <c r="C55" s="91">
        <v>0</v>
      </c>
      <c r="D55" s="91">
        <v>0</v>
      </c>
      <c r="E55" s="91"/>
      <c r="F55" s="91">
        <v>0</v>
      </c>
      <c r="G55" s="22"/>
    </row>
    <row r="56" spans="1:7" x14ac:dyDescent="0.25">
      <c r="A56" s="22" t="s">
        <v>448</v>
      </c>
      <c r="B56" s="22" t="s">
        <v>449</v>
      </c>
      <c r="C56" s="91">
        <v>0</v>
      </c>
      <c r="D56" s="91">
        <v>0</v>
      </c>
      <c r="E56" s="91"/>
      <c r="F56" s="91">
        <v>0</v>
      </c>
      <c r="G56" s="22"/>
    </row>
    <row r="57" spans="1:7" x14ac:dyDescent="0.25">
      <c r="A57" s="22" t="s">
        <v>450</v>
      </c>
      <c r="B57" s="22" t="s">
        <v>451</v>
      </c>
      <c r="C57" s="91">
        <v>0</v>
      </c>
      <c r="D57" s="91">
        <v>0</v>
      </c>
      <c r="E57" s="91"/>
      <c r="F57" s="91">
        <v>0</v>
      </c>
      <c r="G57" s="22"/>
    </row>
    <row r="58" spans="1:7" x14ac:dyDescent="0.25">
      <c r="A58" s="22" t="s">
        <v>452</v>
      </c>
      <c r="B58" s="22" t="s">
        <v>453</v>
      </c>
      <c r="C58" s="91">
        <v>0</v>
      </c>
      <c r="D58" s="91">
        <v>0</v>
      </c>
      <c r="E58" s="91"/>
      <c r="F58" s="91">
        <v>0</v>
      </c>
      <c r="G58" s="22"/>
    </row>
    <row r="59" spans="1:7" x14ac:dyDescent="0.25">
      <c r="A59" s="22" t="s">
        <v>454</v>
      </c>
      <c r="B59" s="22" t="s">
        <v>455</v>
      </c>
      <c r="C59" s="91">
        <v>0</v>
      </c>
      <c r="D59" s="91">
        <v>0</v>
      </c>
      <c r="E59" s="91"/>
      <c r="F59" s="91">
        <v>0</v>
      </c>
      <c r="G59" s="22"/>
    </row>
    <row r="60" spans="1:7" x14ac:dyDescent="0.25">
      <c r="A60" s="22" t="s">
        <v>456</v>
      </c>
      <c r="B60" s="22" t="s">
        <v>2</v>
      </c>
      <c r="C60" s="91">
        <v>0</v>
      </c>
      <c r="D60" s="91">
        <v>0</v>
      </c>
      <c r="E60" s="91"/>
      <c r="F60" s="91">
        <v>0</v>
      </c>
      <c r="G60" s="22"/>
    </row>
    <row r="61" spans="1:7" x14ac:dyDescent="0.25">
      <c r="A61" s="22" t="s">
        <v>457</v>
      </c>
      <c r="B61" s="22" t="s">
        <v>458</v>
      </c>
      <c r="C61" s="91">
        <v>0</v>
      </c>
      <c r="D61" s="91">
        <v>0</v>
      </c>
      <c r="E61" s="91"/>
      <c r="F61" s="91">
        <v>0</v>
      </c>
      <c r="G61" s="22"/>
    </row>
    <row r="62" spans="1:7" x14ac:dyDescent="0.25">
      <c r="A62" s="22" t="s">
        <v>459</v>
      </c>
      <c r="B62" s="22" t="s">
        <v>460</v>
      </c>
      <c r="C62" s="91">
        <v>0</v>
      </c>
      <c r="D62" s="91">
        <v>0</v>
      </c>
      <c r="E62" s="91"/>
      <c r="F62" s="91">
        <v>0</v>
      </c>
      <c r="G62" s="22"/>
    </row>
    <row r="63" spans="1:7" x14ac:dyDescent="0.25">
      <c r="A63" s="22" t="s">
        <v>461</v>
      </c>
      <c r="B63" s="22" t="s">
        <v>462</v>
      </c>
      <c r="C63" s="91">
        <v>0</v>
      </c>
      <c r="D63" s="91">
        <v>0</v>
      </c>
      <c r="E63" s="91"/>
      <c r="F63" s="91">
        <v>0</v>
      </c>
      <c r="G63" s="22"/>
    </row>
    <row r="64" spans="1:7" x14ac:dyDescent="0.25">
      <c r="A64" s="22" t="s">
        <v>463</v>
      </c>
      <c r="B64" s="22" t="s">
        <v>464</v>
      </c>
      <c r="C64" s="91">
        <v>0</v>
      </c>
      <c r="D64" s="91">
        <v>0</v>
      </c>
      <c r="E64" s="91"/>
      <c r="F64" s="91">
        <v>0</v>
      </c>
      <c r="G64" s="22"/>
    </row>
    <row r="65" spans="1:7" x14ac:dyDescent="0.25">
      <c r="A65" s="22" t="s">
        <v>465</v>
      </c>
      <c r="B65" s="22" t="s">
        <v>466</v>
      </c>
      <c r="C65" s="91">
        <v>0</v>
      </c>
      <c r="D65" s="91">
        <v>0</v>
      </c>
      <c r="E65" s="91"/>
      <c r="F65" s="91">
        <v>0</v>
      </c>
      <c r="G65" s="22"/>
    </row>
    <row r="66" spans="1:7" x14ac:dyDescent="0.25">
      <c r="A66" s="22" t="s">
        <v>467</v>
      </c>
      <c r="B66" s="22" t="s">
        <v>468</v>
      </c>
      <c r="C66" s="91">
        <v>0</v>
      </c>
      <c r="D66" s="91">
        <v>0</v>
      </c>
      <c r="E66" s="91"/>
      <c r="F66" s="91">
        <v>0</v>
      </c>
      <c r="G66" s="22"/>
    </row>
    <row r="67" spans="1:7" x14ac:dyDescent="0.25">
      <c r="A67" s="22" t="s">
        <v>469</v>
      </c>
      <c r="B67" s="22" t="s">
        <v>470</v>
      </c>
      <c r="C67" s="91">
        <v>0</v>
      </c>
      <c r="D67" s="91">
        <v>0</v>
      </c>
      <c r="E67" s="91"/>
      <c r="F67" s="91">
        <v>0</v>
      </c>
      <c r="G67" s="22"/>
    </row>
    <row r="68" spans="1:7" x14ac:dyDescent="0.25">
      <c r="A68" s="22" t="s">
        <v>471</v>
      </c>
      <c r="B68" s="22" t="s">
        <v>472</v>
      </c>
      <c r="C68" s="91">
        <v>0</v>
      </c>
      <c r="D68" s="91">
        <v>0</v>
      </c>
      <c r="E68" s="91"/>
      <c r="F68" s="91">
        <v>0</v>
      </c>
      <c r="G68" s="22"/>
    </row>
    <row r="69" spans="1:7" x14ac:dyDescent="0.25">
      <c r="A69" s="22" t="s">
        <v>473</v>
      </c>
      <c r="B69" s="22" t="s">
        <v>474</v>
      </c>
      <c r="C69" s="91">
        <v>0</v>
      </c>
      <c r="D69" s="91">
        <v>0</v>
      </c>
      <c r="E69" s="91"/>
      <c r="F69" s="91">
        <v>0</v>
      </c>
      <c r="G69" s="22"/>
    </row>
    <row r="70" spans="1:7" x14ac:dyDescent="0.25">
      <c r="A70" s="22" t="s">
        <v>475</v>
      </c>
      <c r="B70" s="22" t="s">
        <v>476</v>
      </c>
      <c r="C70" s="91">
        <v>0</v>
      </c>
      <c r="D70" s="91">
        <v>0</v>
      </c>
      <c r="E70" s="91"/>
      <c r="F70" s="91">
        <v>0</v>
      </c>
      <c r="G70" s="22"/>
    </row>
    <row r="71" spans="1:7" x14ac:dyDescent="0.25">
      <c r="A71" s="22" t="s">
        <v>477</v>
      </c>
      <c r="B71" s="22" t="s">
        <v>5</v>
      </c>
      <c r="C71" s="91">
        <v>0</v>
      </c>
      <c r="D71" s="91">
        <v>0</v>
      </c>
      <c r="E71" s="91"/>
      <c r="F71" s="91">
        <v>0</v>
      </c>
      <c r="G71" s="22"/>
    </row>
    <row r="72" spans="1:7" x14ac:dyDescent="0.25">
      <c r="A72" s="63" t="s">
        <v>478</v>
      </c>
      <c r="B72" s="141" t="s">
        <v>243</v>
      </c>
      <c r="C72" s="142">
        <f>SUM(C73:C75)</f>
        <v>0</v>
      </c>
      <c r="D72" s="142">
        <f>SUM(D73:D75)</f>
        <v>0</v>
      </c>
      <c r="E72" s="142"/>
      <c r="F72" s="142">
        <f>SUM(F73:F75)</f>
        <v>0</v>
      </c>
      <c r="G72" s="22"/>
    </row>
    <row r="73" spans="1:7" x14ac:dyDescent="0.25">
      <c r="A73" s="22" t="s">
        <v>480</v>
      </c>
      <c r="B73" s="22" t="s">
        <v>482</v>
      </c>
      <c r="C73" s="91">
        <v>0</v>
      </c>
      <c r="D73" s="91">
        <v>0</v>
      </c>
      <c r="E73" s="91"/>
      <c r="F73" s="91">
        <v>0</v>
      </c>
      <c r="G73" s="22"/>
    </row>
    <row r="74" spans="1:7" x14ac:dyDescent="0.25">
      <c r="A74" s="22" t="s">
        <v>481</v>
      </c>
      <c r="B74" s="22" t="s">
        <v>484</v>
      </c>
      <c r="C74" s="91">
        <v>0</v>
      </c>
      <c r="D74" s="91">
        <v>0</v>
      </c>
      <c r="E74" s="91"/>
      <c r="F74" s="91">
        <v>0</v>
      </c>
      <c r="G74" s="22"/>
    </row>
    <row r="75" spans="1:7" x14ac:dyDescent="0.25">
      <c r="A75" s="22" t="s">
        <v>483</v>
      </c>
      <c r="B75" s="22" t="s">
        <v>1</v>
      </c>
      <c r="C75" s="91">
        <v>0</v>
      </c>
      <c r="D75" s="91">
        <v>0</v>
      </c>
      <c r="E75" s="91"/>
      <c r="F75" s="91">
        <v>0</v>
      </c>
      <c r="G75" s="22"/>
    </row>
    <row r="76" spans="1:7" x14ac:dyDescent="0.25">
      <c r="A76" s="63" t="s">
        <v>1052</v>
      </c>
      <c r="B76" s="141" t="s">
        <v>87</v>
      </c>
      <c r="C76" s="142">
        <f>SUM(C77:C87)</f>
        <v>1</v>
      </c>
      <c r="D76" s="142">
        <f>SUM(D77:D87)</f>
        <v>0</v>
      </c>
      <c r="E76" s="142"/>
      <c r="F76" s="142">
        <f>SUM(F77:F87)</f>
        <v>1</v>
      </c>
      <c r="G76" s="22"/>
    </row>
    <row r="77" spans="1:7" x14ac:dyDescent="0.25">
      <c r="A77" s="22" t="s">
        <v>485</v>
      </c>
      <c r="B77" s="39" t="s">
        <v>245</v>
      </c>
      <c r="C77" s="91">
        <v>0</v>
      </c>
      <c r="D77" s="91">
        <v>0</v>
      </c>
      <c r="E77" s="91"/>
      <c r="F77" s="91">
        <v>0</v>
      </c>
      <c r="G77" s="22"/>
    </row>
    <row r="78" spans="1:7" x14ac:dyDescent="0.25">
      <c r="A78" s="22" t="s">
        <v>486</v>
      </c>
      <c r="B78" s="22" t="s">
        <v>479</v>
      </c>
      <c r="C78" s="91">
        <v>0</v>
      </c>
      <c r="D78" s="91">
        <v>0</v>
      </c>
      <c r="E78" s="91"/>
      <c r="F78" s="91">
        <v>0</v>
      </c>
      <c r="G78" s="22"/>
    </row>
    <row r="79" spans="1:7" x14ac:dyDescent="0.25">
      <c r="A79" s="22" t="s">
        <v>487</v>
      </c>
      <c r="B79" s="39" t="s">
        <v>247</v>
      </c>
      <c r="C79" s="91">
        <v>0</v>
      </c>
      <c r="D79" s="91">
        <v>0</v>
      </c>
      <c r="E79" s="91"/>
      <c r="F79" s="91">
        <v>0</v>
      </c>
      <c r="G79" s="22"/>
    </row>
    <row r="80" spans="1:7" x14ac:dyDescent="0.25">
      <c r="A80" s="22" t="s">
        <v>488</v>
      </c>
      <c r="B80" s="39" t="s">
        <v>249</v>
      </c>
      <c r="C80" s="91">
        <v>0</v>
      </c>
      <c r="D80" s="91">
        <v>0</v>
      </c>
      <c r="E80" s="91"/>
      <c r="F80" s="91">
        <v>0</v>
      </c>
      <c r="G80" s="22"/>
    </row>
    <row r="81" spans="1:7" x14ac:dyDescent="0.25">
      <c r="A81" s="22" t="s">
        <v>489</v>
      </c>
      <c r="B81" s="39" t="s">
        <v>11</v>
      </c>
      <c r="C81" s="91">
        <v>1</v>
      </c>
      <c r="D81" s="91">
        <v>0</v>
      </c>
      <c r="E81" s="91"/>
      <c r="F81" s="91">
        <v>1</v>
      </c>
      <c r="G81" s="22"/>
    </row>
    <row r="82" spans="1:7" x14ac:dyDescent="0.25">
      <c r="A82" s="22" t="s">
        <v>490</v>
      </c>
      <c r="B82" s="39" t="s">
        <v>252</v>
      </c>
      <c r="C82" s="91">
        <v>0</v>
      </c>
      <c r="D82" s="91">
        <v>0</v>
      </c>
      <c r="E82" s="91"/>
      <c r="F82" s="91">
        <v>0</v>
      </c>
      <c r="G82" s="22"/>
    </row>
    <row r="83" spans="1:7" x14ac:dyDescent="0.25">
      <c r="A83" s="22" t="s">
        <v>491</v>
      </c>
      <c r="B83" s="39" t="s">
        <v>254</v>
      </c>
      <c r="C83" s="91">
        <v>0</v>
      </c>
      <c r="D83" s="91">
        <v>0</v>
      </c>
      <c r="E83" s="91"/>
      <c r="F83" s="91">
        <v>0</v>
      </c>
      <c r="G83" s="22"/>
    </row>
    <row r="84" spans="1:7" x14ac:dyDescent="0.25">
      <c r="A84" s="22" t="s">
        <v>492</v>
      </c>
      <c r="B84" s="39" t="s">
        <v>256</v>
      </c>
      <c r="C84" s="91">
        <v>0</v>
      </c>
      <c r="D84" s="91">
        <v>0</v>
      </c>
      <c r="E84" s="91"/>
      <c r="F84" s="91">
        <v>0</v>
      </c>
      <c r="G84" s="22"/>
    </row>
    <row r="85" spans="1:7" x14ac:dyDescent="0.25">
      <c r="A85" s="22" t="s">
        <v>493</v>
      </c>
      <c r="B85" s="39" t="s">
        <v>258</v>
      </c>
      <c r="C85" s="91">
        <v>0</v>
      </c>
      <c r="D85" s="91">
        <v>0</v>
      </c>
      <c r="E85" s="91"/>
      <c r="F85" s="91">
        <v>0</v>
      </c>
      <c r="G85" s="22"/>
    </row>
    <row r="86" spans="1:7" x14ac:dyDescent="0.25">
      <c r="A86" s="22" t="s">
        <v>494</v>
      </c>
      <c r="B86" s="39" t="s">
        <v>260</v>
      </c>
      <c r="C86" s="91">
        <v>0</v>
      </c>
      <c r="D86" s="91">
        <v>0</v>
      </c>
      <c r="E86" s="91"/>
      <c r="F86" s="91">
        <v>0</v>
      </c>
      <c r="G86" s="22"/>
    </row>
    <row r="87" spans="1:7" x14ac:dyDescent="0.25">
      <c r="A87" s="22" t="s">
        <v>495</v>
      </c>
      <c r="B87" s="39" t="s">
        <v>87</v>
      </c>
      <c r="C87" s="91">
        <v>0</v>
      </c>
      <c r="D87" s="91">
        <v>0</v>
      </c>
      <c r="E87" s="91"/>
      <c r="F87" s="91">
        <v>0</v>
      </c>
      <c r="G87" s="22"/>
    </row>
    <row r="88" spans="1:7" outlineLevel="1" x14ac:dyDescent="0.25">
      <c r="A88" s="22" t="s">
        <v>496</v>
      </c>
      <c r="B88" s="50"/>
      <c r="C88" s="91"/>
      <c r="D88" s="91"/>
      <c r="E88" s="91"/>
      <c r="F88" s="91"/>
      <c r="G88" s="22"/>
    </row>
    <row r="89" spans="1:7" outlineLevel="1" x14ac:dyDescent="0.25">
      <c r="A89" s="22" t="s">
        <v>497</v>
      </c>
      <c r="B89" s="50"/>
      <c r="C89" s="91"/>
      <c r="D89" s="91"/>
      <c r="E89" s="91"/>
      <c r="F89" s="91"/>
      <c r="G89" s="22"/>
    </row>
    <row r="90" spans="1:7" outlineLevel="1" x14ac:dyDescent="0.25">
      <c r="A90" s="22" t="s">
        <v>498</v>
      </c>
      <c r="B90" s="50"/>
      <c r="C90" s="91"/>
      <c r="D90" s="91"/>
      <c r="E90" s="91"/>
      <c r="F90" s="91"/>
      <c r="G90" s="22"/>
    </row>
    <row r="91" spans="1:7" outlineLevel="1" x14ac:dyDescent="0.25">
      <c r="A91" s="22" t="s">
        <v>499</v>
      </c>
      <c r="B91" s="50"/>
      <c r="C91" s="91"/>
      <c r="D91" s="91"/>
      <c r="E91" s="91"/>
      <c r="F91" s="91"/>
      <c r="G91" s="22"/>
    </row>
    <row r="92" spans="1:7" outlineLevel="1" x14ac:dyDescent="0.25">
      <c r="A92" s="22" t="s">
        <v>500</v>
      </c>
      <c r="B92" s="50"/>
      <c r="C92" s="91"/>
      <c r="D92" s="91"/>
      <c r="E92" s="91"/>
      <c r="F92" s="91"/>
      <c r="G92" s="22"/>
    </row>
    <row r="93" spans="1:7" outlineLevel="1" x14ac:dyDescent="0.25">
      <c r="A93" s="22" t="s">
        <v>501</v>
      </c>
      <c r="B93" s="50"/>
      <c r="C93" s="91"/>
      <c r="D93" s="91"/>
      <c r="E93" s="91"/>
      <c r="F93" s="91"/>
      <c r="G93" s="22"/>
    </row>
    <row r="94" spans="1:7" outlineLevel="1" x14ac:dyDescent="0.25">
      <c r="A94" s="22" t="s">
        <v>502</v>
      </c>
      <c r="B94" s="50"/>
      <c r="C94" s="91"/>
      <c r="D94" s="91"/>
      <c r="E94" s="91"/>
      <c r="F94" s="91"/>
      <c r="G94" s="22"/>
    </row>
    <row r="95" spans="1:7" outlineLevel="1" x14ac:dyDescent="0.25">
      <c r="A95" s="22" t="s">
        <v>503</v>
      </c>
      <c r="B95" s="50"/>
      <c r="C95" s="91"/>
      <c r="D95" s="91"/>
      <c r="E95" s="91"/>
      <c r="F95" s="91"/>
      <c r="G95" s="22"/>
    </row>
    <row r="96" spans="1:7" outlineLevel="1" x14ac:dyDescent="0.25">
      <c r="A96" s="22" t="s">
        <v>504</v>
      </c>
      <c r="B96" s="50"/>
      <c r="C96" s="91"/>
      <c r="D96" s="91"/>
      <c r="E96" s="91"/>
      <c r="F96" s="91"/>
      <c r="G96" s="22"/>
    </row>
    <row r="97" spans="1:7" outlineLevel="1" x14ac:dyDescent="0.25">
      <c r="A97" s="22" t="s">
        <v>505</v>
      </c>
      <c r="B97" s="50"/>
      <c r="C97" s="91"/>
      <c r="D97" s="91"/>
      <c r="E97" s="91"/>
      <c r="F97" s="91"/>
      <c r="G97" s="22"/>
    </row>
    <row r="98" spans="1:7" ht="15" customHeight="1" x14ac:dyDescent="0.25">
      <c r="A98" s="41"/>
      <c r="B98" s="99" t="s">
        <v>1600</v>
      </c>
      <c r="C98" s="41" t="s">
        <v>414</v>
      </c>
      <c r="D98" s="41" t="s">
        <v>415</v>
      </c>
      <c r="E98" s="43"/>
      <c r="F98" s="44" t="s">
        <v>383</v>
      </c>
      <c r="G98" s="44"/>
    </row>
    <row r="99" spans="1:7" x14ac:dyDescent="0.25">
      <c r="A99" s="63" t="s">
        <v>506</v>
      </c>
      <c r="B99" s="141" t="s">
        <v>11</v>
      </c>
      <c r="C99" s="142">
        <f>SUM(C100:C148)</f>
        <v>0.99999799999999994</v>
      </c>
      <c r="D99" s="142">
        <f>SUM(D100:D148)</f>
        <v>0</v>
      </c>
      <c r="E99" s="142"/>
      <c r="F99" s="142">
        <f>SUM(F100:F148)</f>
        <v>0.99999799999999994</v>
      </c>
      <c r="G99" s="22"/>
    </row>
    <row r="100" spans="1:7" x14ac:dyDescent="0.25">
      <c r="A100" s="22" t="s">
        <v>507</v>
      </c>
      <c r="B100" s="39" t="s">
        <v>1615</v>
      </c>
      <c r="C100" s="91">
        <v>8.1453999999999999E-2</v>
      </c>
      <c r="D100" s="91">
        <v>0</v>
      </c>
      <c r="E100" s="91"/>
      <c r="F100" s="91">
        <f>C100+D100</f>
        <v>8.1453999999999999E-2</v>
      </c>
      <c r="G100" s="22"/>
    </row>
    <row r="101" spans="1:7" x14ac:dyDescent="0.25">
      <c r="A101" s="22" t="s">
        <v>508</v>
      </c>
      <c r="B101" s="39" t="s">
        <v>1616</v>
      </c>
      <c r="C101" s="91">
        <v>0.21216299999999999</v>
      </c>
      <c r="D101" s="91">
        <v>0</v>
      </c>
      <c r="E101" s="91"/>
      <c r="F101" s="91">
        <f t="shared" ref="F101:F111" si="0">C101+D101</f>
        <v>0.21216299999999999</v>
      </c>
      <c r="G101" s="22"/>
    </row>
    <row r="102" spans="1:7" x14ac:dyDescent="0.25">
      <c r="A102" s="22" t="s">
        <v>509</v>
      </c>
      <c r="B102" s="39" t="s">
        <v>1617</v>
      </c>
      <c r="C102" s="91">
        <v>7.3170000000000006E-3</v>
      </c>
      <c r="D102" s="91">
        <v>0</v>
      </c>
      <c r="E102" s="91"/>
      <c r="F102" s="91">
        <f t="shared" si="0"/>
        <v>7.3170000000000006E-3</v>
      </c>
      <c r="G102" s="22"/>
    </row>
    <row r="103" spans="1:7" x14ac:dyDescent="0.25">
      <c r="A103" s="22" t="s">
        <v>510</v>
      </c>
      <c r="B103" s="39" t="s">
        <v>1618</v>
      </c>
      <c r="C103" s="91">
        <v>8.2089999999999993E-3</v>
      </c>
      <c r="D103" s="91">
        <v>0</v>
      </c>
      <c r="E103" s="91"/>
      <c r="F103" s="91">
        <f t="shared" si="0"/>
        <v>8.2089999999999993E-3</v>
      </c>
      <c r="G103" s="22"/>
    </row>
    <row r="104" spans="1:7" x14ac:dyDescent="0.25">
      <c r="A104" s="22" t="s">
        <v>511</v>
      </c>
      <c r="B104" s="39" t="s">
        <v>1619</v>
      </c>
      <c r="C104" s="91">
        <v>1.1480999999999998E-2</v>
      </c>
      <c r="D104" s="91">
        <v>0</v>
      </c>
      <c r="E104" s="91"/>
      <c r="F104" s="91">
        <f t="shared" si="0"/>
        <v>1.1480999999999998E-2</v>
      </c>
      <c r="G104" s="22"/>
    </row>
    <row r="105" spans="1:7" x14ac:dyDescent="0.25">
      <c r="A105" s="22" t="s">
        <v>512</v>
      </c>
      <c r="B105" s="39" t="s">
        <v>1620</v>
      </c>
      <c r="C105" s="91">
        <v>3.7400000000000004E-4</v>
      </c>
      <c r="D105" s="91">
        <v>0</v>
      </c>
      <c r="E105" s="91"/>
      <c r="F105" s="91">
        <f t="shared" si="0"/>
        <v>3.7400000000000004E-4</v>
      </c>
      <c r="G105" s="22"/>
    </row>
    <row r="106" spans="1:7" x14ac:dyDescent="0.25">
      <c r="A106" s="22" t="s">
        <v>513</v>
      </c>
      <c r="B106" s="39" t="s">
        <v>1621</v>
      </c>
      <c r="C106" s="91">
        <v>1.8547000000000001E-2</v>
      </c>
      <c r="D106" s="91">
        <v>0</v>
      </c>
      <c r="E106" s="91"/>
      <c r="F106" s="91">
        <f t="shared" si="0"/>
        <v>1.8547000000000001E-2</v>
      </c>
      <c r="G106" s="22"/>
    </row>
    <row r="107" spans="1:7" x14ac:dyDescent="0.25">
      <c r="A107" s="22" t="s">
        <v>514</v>
      </c>
      <c r="B107" s="39" t="s">
        <v>1622</v>
      </c>
      <c r="C107" s="91">
        <v>0.55242100000000005</v>
      </c>
      <c r="D107" s="91">
        <v>0</v>
      </c>
      <c r="E107" s="91"/>
      <c r="F107" s="91">
        <f t="shared" si="0"/>
        <v>0.55242100000000005</v>
      </c>
      <c r="G107" s="22"/>
    </row>
    <row r="108" spans="1:7" x14ac:dyDescent="0.25">
      <c r="A108" s="22" t="s">
        <v>515</v>
      </c>
      <c r="B108" s="39" t="s">
        <v>1623</v>
      </c>
      <c r="C108" s="91">
        <v>2.8449999999999999E-3</v>
      </c>
      <c r="D108" s="91">
        <v>0</v>
      </c>
      <c r="E108" s="91"/>
      <c r="F108" s="91">
        <f t="shared" si="0"/>
        <v>2.8449999999999999E-3</v>
      </c>
      <c r="G108" s="22"/>
    </row>
    <row r="109" spans="1:7" x14ac:dyDescent="0.25">
      <c r="A109" s="22" t="s">
        <v>516</v>
      </c>
      <c r="B109" s="39" t="s">
        <v>1624</v>
      </c>
      <c r="C109" s="91">
        <v>9.632099999999999E-2</v>
      </c>
      <c r="D109" s="91">
        <v>0</v>
      </c>
      <c r="E109" s="91"/>
      <c r="F109" s="91">
        <f t="shared" si="0"/>
        <v>9.632099999999999E-2</v>
      </c>
      <c r="G109" s="22"/>
    </row>
    <row r="110" spans="1:7" x14ac:dyDescent="0.25">
      <c r="A110" s="22" t="s">
        <v>517</v>
      </c>
      <c r="B110" s="39" t="s">
        <v>1625</v>
      </c>
      <c r="C110" s="91">
        <v>8.1030000000000008E-3</v>
      </c>
      <c r="D110" s="91">
        <v>0</v>
      </c>
      <c r="E110" s="91"/>
      <c r="F110" s="91">
        <f t="shared" si="0"/>
        <v>8.1030000000000008E-3</v>
      </c>
      <c r="G110" s="22"/>
    </row>
    <row r="111" spans="1:7" x14ac:dyDescent="0.25">
      <c r="A111" s="22" t="s">
        <v>518</v>
      </c>
      <c r="B111" s="39" t="s">
        <v>1626</v>
      </c>
      <c r="C111" s="91">
        <v>7.6300000000000011E-4</v>
      </c>
      <c r="D111" s="91">
        <v>0</v>
      </c>
      <c r="E111" s="91"/>
      <c r="F111" s="91">
        <f t="shared" si="0"/>
        <v>7.6300000000000011E-4</v>
      </c>
      <c r="G111" s="22"/>
    </row>
    <row r="112" spans="1:7" x14ac:dyDescent="0.25">
      <c r="A112" s="22" t="s">
        <v>519</v>
      </c>
      <c r="B112" s="39"/>
      <c r="C112" s="91"/>
      <c r="D112" s="91"/>
      <c r="E112" s="91"/>
      <c r="F112" s="91"/>
      <c r="G112" s="22"/>
    </row>
    <row r="113" spans="1:7" x14ac:dyDescent="0.25">
      <c r="A113" s="22" t="s">
        <v>520</v>
      </c>
      <c r="B113" s="39"/>
      <c r="C113" s="91"/>
      <c r="D113" s="91"/>
      <c r="E113" s="91"/>
      <c r="F113" s="91"/>
      <c r="G113" s="22"/>
    </row>
    <row r="114" spans="1:7" x14ac:dyDescent="0.25">
      <c r="A114" s="22" t="s">
        <v>521</v>
      </c>
      <c r="B114" s="39"/>
      <c r="C114" s="91"/>
      <c r="D114" s="91"/>
      <c r="E114" s="91"/>
      <c r="F114" s="91"/>
      <c r="G114" s="22"/>
    </row>
    <row r="115" spans="1:7" x14ac:dyDescent="0.25">
      <c r="A115" s="22" t="s">
        <v>522</v>
      </c>
      <c r="B115" s="39"/>
      <c r="C115" s="91"/>
      <c r="D115" s="91"/>
      <c r="E115" s="91"/>
      <c r="F115" s="91"/>
      <c r="G115" s="22"/>
    </row>
    <row r="116" spans="1:7" x14ac:dyDescent="0.25">
      <c r="A116" s="22" t="s">
        <v>523</v>
      </c>
      <c r="B116" s="39"/>
      <c r="C116" s="91"/>
      <c r="D116" s="91"/>
      <c r="E116" s="91"/>
      <c r="F116" s="91"/>
      <c r="G116" s="22"/>
    </row>
    <row r="117" spans="1:7" x14ac:dyDescent="0.25">
      <c r="A117" s="22" t="s">
        <v>524</v>
      </c>
      <c r="B117" s="39"/>
      <c r="C117" s="91"/>
      <c r="D117" s="91"/>
      <c r="E117" s="91"/>
      <c r="F117" s="91"/>
      <c r="G117" s="22"/>
    </row>
    <row r="118" spans="1:7" x14ac:dyDescent="0.25">
      <c r="A118" s="22" t="s">
        <v>525</v>
      </c>
      <c r="B118" s="39"/>
      <c r="C118" s="91"/>
      <c r="D118" s="91"/>
      <c r="E118" s="91"/>
      <c r="F118" s="91"/>
      <c r="G118" s="22"/>
    </row>
    <row r="119" spans="1:7" x14ac:dyDescent="0.25">
      <c r="A119" s="22" t="s">
        <v>526</v>
      </c>
      <c r="B119" s="39"/>
      <c r="C119" s="91"/>
      <c r="D119" s="91"/>
      <c r="E119" s="91"/>
      <c r="F119" s="91"/>
      <c r="G119" s="22"/>
    </row>
    <row r="120" spans="1:7" x14ac:dyDescent="0.25">
      <c r="A120" s="22" t="s">
        <v>527</v>
      </c>
      <c r="B120" s="39"/>
      <c r="C120" s="91"/>
      <c r="D120" s="91"/>
      <c r="E120" s="91"/>
      <c r="F120" s="91"/>
      <c r="G120" s="22"/>
    </row>
    <row r="121" spans="1:7" x14ac:dyDescent="0.25">
      <c r="A121" s="22" t="s">
        <v>528</v>
      </c>
      <c r="B121" s="39"/>
      <c r="C121" s="91"/>
      <c r="D121" s="91"/>
      <c r="E121" s="91"/>
      <c r="F121" s="91"/>
      <c r="G121" s="22"/>
    </row>
    <row r="122" spans="1:7" x14ac:dyDescent="0.25">
      <c r="A122" s="22" t="s">
        <v>529</v>
      </c>
      <c r="B122" s="39"/>
      <c r="C122" s="91"/>
      <c r="D122" s="91"/>
      <c r="E122" s="91"/>
      <c r="F122" s="91"/>
      <c r="G122" s="22"/>
    </row>
    <row r="123" spans="1:7" x14ac:dyDescent="0.25">
      <c r="A123" s="22" t="s">
        <v>530</v>
      </c>
      <c r="B123" s="39"/>
      <c r="C123" s="91"/>
      <c r="D123" s="91"/>
      <c r="E123" s="91"/>
      <c r="F123" s="91"/>
      <c r="G123" s="22"/>
    </row>
    <row r="124" spans="1:7" x14ac:dyDescent="0.25">
      <c r="A124" s="22" t="s">
        <v>531</v>
      </c>
      <c r="B124" s="39"/>
      <c r="C124" s="91"/>
      <c r="D124" s="91"/>
      <c r="E124" s="91"/>
      <c r="F124" s="91"/>
      <c r="G124" s="22"/>
    </row>
    <row r="125" spans="1:7" x14ac:dyDescent="0.25">
      <c r="A125" s="22" t="s">
        <v>532</v>
      </c>
      <c r="B125" s="39"/>
      <c r="C125" s="91"/>
      <c r="D125" s="91"/>
      <c r="E125" s="91"/>
      <c r="F125" s="91"/>
      <c r="G125" s="22"/>
    </row>
    <row r="126" spans="1:7" x14ac:dyDescent="0.25">
      <c r="A126" s="22" t="s">
        <v>533</v>
      </c>
      <c r="B126" s="39"/>
      <c r="C126" s="91"/>
      <c r="D126" s="91"/>
      <c r="E126" s="91"/>
      <c r="F126" s="91"/>
      <c r="G126" s="22"/>
    </row>
    <row r="127" spans="1:7" x14ac:dyDescent="0.25">
      <c r="A127" s="22" t="s">
        <v>534</v>
      </c>
      <c r="B127" s="39"/>
      <c r="C127" s="91"/>
      <c r="D127" s="91"/>
      <c r="E127" s="91"/>
      <c r="F127" s="91"/>
      <c r="G127" s="22"/>
    </row>
    <row r="128" spans="1:7" x14ac:dyDescent="0.25">
      <c r="A128" s="22" t="s">
        <v>535</v>
      </c>
      <c r="B128" s="39"/>
      <c r="C128" s="91"/>
      <c r="D128" s="91"/>
      <c r="E128" s="91"/>
      <c r="F128" s="91"/>
      <c r="G128" s="22"/>
    </row>
    <row r="129" spans="1:7" x14ac:dyDescent="0.25">
      <c r="A129" s="22" t="s">
        <v>536</v>
      </c>
      <c r="B129" s="39"/>
      <c r="C129" s="91"/>
      <c r="D129" s="91"/>
      <c r="E129" s="91"/>
      <c r="F129" s="91"/>
      <c r="G129" s="22"/>
    </row>
    <row r="130" spans="1:7" x14ac:dyDescent="0.25">
      <c r="A130" s="22" t="s">
        <v>1026</v>
      </c>
      <c r="B130" s="39"/>
      <c r="C130" s="91"/>
      <c r="D130" s="91"/>
      <c r="E130" s="91"/>
      <c r="F130" s="91"/>
      <c r="G130" s="22"/>
    </row>
    <row r="131" spans="1:7" x14ac:dyDescent="0.25">
      <c r="A131" s="22" t="s">
        <v>1027</v>
      </c>
      <c r="B131" s="39"/>
      <c r="C131" s="91"/>
      <c r="D131" s="91"/>
      <c r="E131" s="91"/>
      <c r="F131" s="91"/>
      <c r="G131" s="22"/>
    </row>
    <row r="132" spans="1:7" x14ac:dyDescent="0.25">
      <c r="A132" s="22" t="s">
        <v>1028</v>
      </c>
      <c r="B132" s="39"/>
      <c r="C132" s="91"/>
      <c r="D132" s="91"/>
      <c r="E132" s="91"/>
      <c r="F132" s="91"/>
      <c r="G132" s="22"/>
    </row>
    <row r="133" spans="1:7" x14ac:dyDescent="0.25">
      <c r="A133" s="22" t="s">
        <v>1029</v>
      </c>
      <c r="B133" s="39"/>
      <c r="C133" s="91"/>
      <c r="D133" s="91"/>
      <c r="E133" s="91"/>
      <c r="F133" s="91"/>
      <c r="G133" s="22"/>
    </row>
    <row r="134" spans="1:7" x14ac:dyDescent="0.25">
      <c r="A134" s="22" t="s">
        <v>1030</v>
      </c>
      <c r="B134" s="39"/>
      <c r="C134" s="91"/>
      <c r="D134" s="91"/>
      <c r="E134" s="91"/>
      <c r="F134" s="91"/>
      <c r="G134" s="22"/>
    </row>
    <row r="135" spans="1:7" x14ac:dyDescent="0.25">
      <c r="A135" s="22" t="s">
        <v>1031</v>
      </c>
      <c r="B135" s="39"/>
      <c r="C135" s="91"/>
      <c r="D135" s="91"/>
      <c r="E135" s="91"/>
      <c r="F135" s="91"/>
      <c r="G135" s="22"/>
    </row>
    <row r="136" spans="1:7" x14ac:dyDescent="0.25">
      <c r="A136" s="22" t="s">
        <v>1032</v>
      </c>
      <c r="B136" s="39"/>
      <c r="C136" s="91"/>
      <c r="D136" s="91"/>
      <c r="E136" s="91"/>
      <c r="F136" s="91"/>
      <c r="G136" s="22"/>
    </row>
    <row r="137" spans="1:7" x14ac:dyDescent="0.25">
      <c r="A137" s="22" t="s">
        <v>1033</v>
      </c>
      <c r="B137" s="39"/>
      <c r="C137" s="91"/>
      <c r="D137" s="91"/>
      <c r="E137" s="91"/>
      <c r="F137" s="91"/>
      <c r="G137" s="22"/>
    </row>
    <row r="138" spans="1:7" x14ac:dyDescent="0.25">
      <c r="A138" s="22" t="s">
        <v>1034</v>
      </c>
      <c r="B138" s="39"/>
      <c r="C138" s="91"/>
      <c r="D138" s="91"/>
      <c r="E138" s="91"/>
      <c r="F138" s="91"/>
      <c r="G138" s="22"/>
    </row>
    <row r="139" spans="1:7" x14ac:dyDescent="0.25">
      <c r="A139" s="22" t="s">
        <v>1035</v>
      </c>
      <c r="B139" s="39"/>
      <c r="C139" s="91"/>
      <c r="D139" s="91"/>
      <c r="E139" s="91"/>
      <c r="F139" s="91"/>
      <c r="G139" s="22"/>
    </row>
    <row r="140" spans="1:7" x14ac:dyDescent="0.25">
      <c r="A140" s="22" t="s">
        <v>1036</v>
      </c>
      <c r="B140" s="39"/>
      <c r="C140" s="91"/>
      <c r="D140" s="91"/>
      <c r="E140" s="91"/>
      <c r="F140" s="91"/>
      <c r="G140" s="22"/>
    </row>
    <row r="141" spans="1:7" x14ac:dyDescent="0.25">
      <c r="A141" s="22" t="s">
        <v>1037</v>
      </c>
      <c r="B141" s="39"/>
      <c r="C141" s="91"/>
      <c r="D141" s="91"/>
      <c r="E141" s="91"/>
      <c r="F141" s="91"/>
      <c r="G141" s="22"/>
    </row>
    <row r="142" spans="1:7" x14ac:dyDescent="0.25">
      <c r="A142" s="22" t="s">
        <v>1038</v>
      </c>
      <c r="B142" s="39"/>
      <c r="C142" s="91"/>
      <c r="D142" s="91"/>
      <c r="E142" s="91"/>
      <c r="F142" s="91"/>
      <c r="G142" s="22"/>
    </row>
    <row r="143" spans="1:7" x14ac:dyDescent="0.25">
      <c r="A143" s="22" t="s">
        <v>1039</v>
      </c>
      <c r="B143" s="39"/>
      <c r="C143" s="91"/>
      <c r="D143" s="91"/>
      <c r="E143" s="91"/>
      <c r="F143" s="91"/>
      <c r="G143" s="22"/>
    </row>
    <row r="144" spans="1:7" x14ac:dyDescent="0.25">
      <c r="A144" s="22" t="s">
        <v>1040</v>
      </c>
      <c r="B144" s="39"/>
      <c r="C144" s="91"/>
      <c r="D144" s="91"/>
      <c r="E144" s="91"/>
      <c r="F144" s="91"/>
      <c r="G144" s="22"/>
    </row>
    <row r="145" spans="1:7" x14ac:dyDescent="0.25">
      <c r="A145" s="22" t="s">
        <v>1041</v>
      </c>
      <c r="B145" s="39"/>
      <c r="C145" s="91"/>
      <c r="D145" s="91"/>
      <c r="E145" s="91"/>
      <c r="F145" s="91"/>
      <c r="G145" s="22"/>
    </row>
    <row r="146" spans="1:7" x14ac:dyDescent="0.25">
      <c r="A146" s="22" t="s">
        <v>1042</v>
      </c>
      <c r="B146" s="39"/>
      <c r="C146" s="91"/>
      <c r="D146" s="91"/>
      <c r="E146" s="91"/>
      <c r="F146" s="91"/>
      <c r="G146" s="22"/>
    </row>
    <row r="147" spans="1:7" x14ac:dyDescent="0.25">
      <c r="A147" s="22" t="s">
        <v>1043</v>
      </c>
      <c r="B147" s="39"/>
      <c r="C147" s="91"/>
      <c r="D147" s="91"/>
      <c r="E147" s="91"/>
      <c r="F147" s="91"/>
      <c r="G147" s="22"/>
    </row>
    <row r="148" spans="1:7" x14ac:dyDescent="0.25">
      <c r="A148" s="22" t="s">
        <v>1044</v>
      </c>
      <c r="B148" s="39"/>
      <c r="C148" s="91"/>
      <c r="D148" s="91"/>
      <c r="E148" s="91"/>
      <c r="F148" s="91"/>
      <c r="G148" s="22"/>
    </row>
    <row r="149" spans="1:7" ht="15" customHeight="1" x14ac:dyDescent="0.25">
      <c r="A149" s="41"/>
      <c r="B149" s="42" t="s">
        <v>537</v>
      </c>
      <c r="C149" s="41" t="s">
        <v>414</v>
      </c>
      <c r="D149" s="41" t="s">
        <v>415</v>
      </c>
      <c r="E149" s="43"/>
      <c r="F149" s="44" t="s">
        <v>383</v>
      </c>
      <c r="G149" s="44"/>
    </row>
    <row r="150" spans="1:7" x14ac:dyDescent="0.25">
      <c r="A150" s="22" t="s">
        <v>538</v>
      </c>
      <c r="B150" s="22" t="s">
        <v>539</v>
      </c>
      <c r="C150" s="91">
        <v>0.60192800000000002</v>
      </c>
      <c r="D150" s="91">
        <v>0</v>
      </c>
      <c r="E150" s="92"/>
      <c r="F150" s="91">
        <f>C150+D150</f>
        <v>0.60192800000000002</v>
      </c>
    </row>
    <row r="151" spans="1:7" x14ac:dyDescent="0.25">
      <c r="A151" s="22" t="s">
        <v>540</v>
      </c>
      <c r="B151" s="22" t="s">
        <v>541</v>
      </c>
      <c r="C151" s="91">
        <v>0.39807200000000004</v>
      </c>
      <c r="D151" s="91">
        <v>0</v>
      </c>
      <c r="E151" s="92"/>
      <c r="F151" s="91">
        <f>C151+D151</f>
        <v>0.39807200000000004</v>
      </c>
    </row>
    <row r="152" spans="1:7" x14ac:dyDescent="0.25">
      <c r="A152" s="22" t="s">
        <v>542</v>
      </c>
      <c r="B152" s="22" t="s">
        <v>87</v>
      </c>
      <c r="C152" s="91">
        <v>0</v>
      </c>
      <c r="D152" s="91">
        <v>0</v>
      </c>
      <c r="E152" s="92"/>
      <c r="F152" s="91">
        <f>C152+D152</f>
        <v>0</v>
      </c>
    </row>
    <row r="153" spans="1:7" outlineLevel="1" x14ac:dyDescent="0.25">
      <c r="A153" s="22" t="s">
        <v>543</v>
      </c>
      <c r="C153" s="91"/>
      <c r="D153" s="91"/>
      <c r="E153" s="92"/>
      <c r="F153" s="91"/>
    </row>
    <row r="154" spans="1:7" outlineLevel="1" x14ac:dyDescent="0.25">
      <c r="A154" s="22" t="s">
        <v>544</v>
      </c>
      <c r="C154" s="91"/>
      <c r="D154" s="91"/>
      <c r="E154" s="92"/>
      <c r="F154" s="91"/>
    </row>
    <row r="155" spans="1:7" outlineLevel="1" x14ac:dyDescent="0.25">
      <c r="A155" s="22" t="s">
        <v>545</v>
      </c>
      <c r="C155" s="91"/>
      <c r="D155" s="91"/>
      <c r="E155" s="92"/>
      <c r="F155" s="91"/>
    </row>
    <row r="156" spans="1:7" outlineLevel="1" x14ac:dyDescent="0.25">
      <c r="A156" s="22" t="s">
        <v>546</v>
      </c>
      <c r="C156" s="91"/>
      <c r="D156" s="91"/>
      <c r="E156" s="92"/>
      <c r="F156" s="91"/>
    </row>
    <row r="157" spans="1:7" outlineLevel="1" x14ac:dyDescent="0.25">
      <c r="A157" s="22" t="s">
        <v>547</v>
      </c>
      <c r="C157" s="91"/>
      <c r="D157" s="91"/>
      <c r="E157" s="92"/>
      <c r="F157" s="91"/>
    </row>
    <row r="158" spans="1:7" outlineLevel="1" x14ac:dyDescent="0.25">
      <c r="A158" s="22" t="s">
        <v>548</v>
      </c>
      <c r="C158" s="91"/>
      <c r="D158" s="91"/>
      <c r="E158" s="92"/>
      <c r="F158" s="91"/>
    </row>
    <row r="159" spans="1:7" ht="15" customHeight="1" x14ac:dyDescent="0.25">
      <c r="A159" s="41"/>
      <c r="B159" s="42" t="s">
        <v>549</v>
      </c>
      <c r="C159" s="41" t="s">
        <v>414</v>
      </c>
      <c r="D159" s="41" t="s">
        <v>415</v>
      </c>
      <c r="E159" s="43"/>
      <c r="F159" s="44" t="s">
        <v>383</v>
      </c>
      <c r="G159" s="44"/>
    </row>
    <row r="160" spans="1:7" x14ac:dyDescent="0.25">
      <c r="A160" s="22" t="s">
        <v>550</v>
      </c>
      <c r="B160" s="22" t="s">
        <v>551</v>
      </c>
      <c r="C160" s="91">
        <v>0</v>
      </c>
      <c r="D160" s="91">
        <v>0</v>
      </c>
      <c r="E160" s="92"/>
      <c r="F160" s="91">
        <f>C160+D160</f>
        <v>0</v>
      </c>
    </row>
    <row r="161" spans="1:7" x14ac:dyDescent="0.25">
      <c r="A161" s="22" t="s">
        <v>552</v>
      </c>
      <c r="B161" s="22" t="s">
        <v>553</v>
      </c>
      <c r="C161" s="91">
        <v>0.99932599999999994</v>
      </c>
      <c r="D161" s="91">
        <v>0</v>
      </c>
      <c r="E161" s="92"/>
      <c r="F161" s="91">
        <f>C161+D161</f>
        <v>0.99932599999999994</v>
      </c>
    </row>
    <row r="162" spans="1:7" x14ac:dyDescent="0.25">
      <c r="A162" s="22" t="s">
        <v>554</v>
      </c>
      <c r="B162" s="22" t="s">
        <v>87</v>
      </c>
      <c r="C162" s="91">
        <v>6.7400000000000001E-4</v>
      </c>
      <c r="D162" s="91">
        <v>0</v>
      </c>
      <c r="E162" s="92"/>
      <c r="F162" s="91">
        <f>C162+D162</f>
        <v>6.7400000000000001E-4</v>
      </c>
    </row>
    <row r="163" spans="1:7" outlineLevel="1" x14ac:dyDescent="0.25">
      <c r="A163" s="22" t="s">
        <v>555</v>
      </c>
      <c r="E163" s="20"/>
    </row>
    <row r="164" spans="1:7" outlineLevel="1" x14ac:dyDescent="0.25">
      <c r="A164" s="22" t="s">
        <v>556</v>
      </c>
      <c r="E164" s="20"/>
    </row>
    <row r="165" spans="1:7" outlineLevel="1" x14ac:dyDescent="0.25">
      <c r="A165" s="22" t="s">
        <v>557</v>
      </c>
      <c r="E165" s="20"/>
    </row>
    <row r="166" spans="1:7" outlineLevel="1" x14ac:dyDescent="0.25">
      <c r="A166" s="22" t="s">
        <v>558</v>
      </c>
      <c r="E166" s="20"/>
    </row>
    <row r="167" spans="1:7" outlineLevel="1" x14ac:dyDescent="0.25">
      <c r="A167" s="22" t="s">
        <v>559</v>
      </c>
      <c r="E167" s="20"/>
    </row>
    <row r="168" spans="1:7" outlineLevel="1" x14ac:dyDescent="0.25">
      <c r="A168" s="22" t="s">
        <v>560</v>
      </c>
      <c r="E168" s="20"/>
    </row>
    <row r="169" spans="1:7" ht="15" customHeight="1" x14ac:dyDescent="0.25">
      <c r="A169" s="41"/>
      <c r="B169" s="42" t="s">
        <v>561</v>
      </c>
      <c r="C169" s="41" t="s">
        <v>414</v>
      </c>
      <c r="D169" s="41" t="s">
        <v>415</v>
      </c>
      <c r="E169" s="43"/>
      <c r="F169" s="44" t="s">
        <v>383</v>
      </c>
      <c r="G169" s="44"/>
    </row>
    <row r="170" spans="1:7" x14ac:dyDescent="0.25">
      <c r="A170" s="22" t="s">
        <v>562</v>
      </c>
      <c r="B170" s="18" t="s">
        <v>563</v>
      </c>
      <c r="C170" s="91">
        <v>0.27328664642651873</v>
      </c>
      <c r="D170" s="91">
        <v>0</v>
      </c>
      <c r="E170" s="92"/>
      <c r="F170" s="91">
        <f t="shared" ref="F170:F174" si="1">C170+D170</f>
        <v>0.27328664642651873</v>
      </c>
    </row>
    <row r="171" spans="1:7" x14ac:dyDescent="0.25">
      <c r="A171" s="22" t="s">
        <v>564</v>
      </c>
      <c r="B171" s="18" t="s">
        <v>1591</v>
      </c>
      <c r="C171" s="91">
        <v>0.17760400060504569</v>
      </c>
      <c r="D171" s="91">
        <v>0</v>
      </c>
      <c r="E171" s="92"/>
      <c r="F171" s="91">
        <f t="shared" si="1"/>
        <v>0.17760400060504569</v>
      </c>
    </row>
    <row r="172" spans="1:7" x14ac:dyDescent="0.25">
      <c r="A172" s="22" t="s">
        <v>565</v>
      </c>
      <c r="B172" s="18" t="s">
        <v>1592</v>
      </c>
      <c r="C172" s="91">
        <v>0.18852062239090539</v>
      </c>
      <c r="D172" s="91">
        <v>0</v>
      </c>
      <c r="E172" s="91"/>
      <c r="F172" s="91">
        <f t="shared" si="1"/>
        <v>0.18852062239090539</v>
      </c>
    </row>
    <row r="173" spans="1:7" x14ac:dyDescent="0.25">
      <c r="A173" s="22" t="s">
        <v>566</v>
      </c>
      <c r="B173" s="18" t="s">
        <v>1593</v>
      </c>
      <c r="C173" s="91">
        <v>0.3600130074683065</v>
      </c>
      <c r="D173" s="91">
        <v>0</v>
      </c>
      <c r="E173" s="91"/>
      <c r="F173" s="91">
        <f t="shared" si="1"/>
        <v>0.3600130074683065</v>
      </c>
    </row>
    <row r="174" spans="1:7" x14ac:dyDescent="0.25">
      <c r="A174" s="22" t="s">
        <v>567</v>
      </c>
      <c r="B174" s="18" t="s">
        <v>1594</v>
      </c>
      <c r="C174" s="91">
        <v>5.7572310924338278E-4</v>
      </c>
      <c r="D174" s="91">
        <v>0</v>
      </c>
      <c r="E174" s="91"/>
      <c r="F174" s="91">
        <f t="shared" si="1"/>
        <v>5.7572310924338278E-4</v>
      </c>
    </row>
    <row r="175" spans="1:7" outlineLevel="1" x14ac:dyDescent="0.25">
      <c r="A175" s="22" t="s">
        <v>568</v>
      </c>
      <c r="B175" s="37"/>
      <c r="C175" s="91"/>
      <c r="D175" s="91"/>
      <c r="E175" s="91"/>
      <c r="F175" s="91"/>
    </row>
    <row r="176" spans="1:7" outlineLevel="1" x14ac:dyDescent="0.25">
      <c r="A176" s="22" t="s">
        <v>569</v>
      </c>
      <c r="B176" s="37"/>
      <c r="C176" s="91"/>
      <c r="D176" s="91"/>
      <c r="E176" s="91"/>
      <c r="F176" s="91"/>
    </row>
    <row r="177" spans="1:7" outlineLevel="1" x14ac:dyDescent="0.25">
      <c r="A177" s="22" t="s">
        <v>570</v>
      </c>
      <c r="B177" s="18"/>
      <c r="C177" s="91"/>
      <c r="D177" s="91"/>
      <c r="E177" s="91"/>
      <c r="F177" s="91"/>
    </row>
    <row r="178" spans="1:7" outlineLevel="1" x14ac:dyDescent="0.25">
      <c r="A178" s="22" t="s">
        <v>571</v>
      </c>
      <c r="B178" s="18"/>
      <c r="C178" s="91"/>
      <c r="D178" s="91"/>
      <c r="E178" s="91"/>
      <c r="F178" s="91"/>
    </row>
    <row r="179" spans="1:7" ht="15" customHeight="1" x14ac:dyDescent="0.25">
      <c r="A179" s="41"/>
      <c r="B179" s="99" t="s">
        <v>572</v>
      </c>
      <c r="C179" s="41" t="s">
        <v>414</v>
      </c>
      <c r="D179" s="41" t="s">
        <v>415</v>
      </c>
      <c r="E179" s="41"/>
      <c r="F179" s="41" t="s">
        <v>383</v>
      </c>
      <c r="G179" s="44"/>
    </row>
    <row r="180" spans="1:7" x14ac:dyDescent="0.25">
      <c r="A180" s="22" t="s">
        <v>573</v>
      </c>
      <c r="B180" s="22" t="s">
        <v>574</v>
      </c>
      <c r="C180" s="118">
        <v>2.5569999999999998E-3</v>
      </c>
      <c r="D180" s="118">
        <v>0</v>
      </c>
      <c r="E180" s="92"/>
      <c r="F180" s="118">
        <f t="shared" ref="F180:F181" si="2">C180+D180</f>
        <v>2.5569999999999998E-3</v>
      </c>
    </row>
    <row r="181" spans="1:7" outlineLevel="1" x14ac:dyDescent="0.25">
      <c r="A181" s="22" t="s">
        <v>1504</v>
      </c>
      <c r="B181" s="86" t="s">
        <v>1503</v>
      </c>
      <c r="C181" s="118">
        <v>3.0599529385809559E-3</v>
      </c>
      <c r="D181" s="118">
        <v>0</v>
      </c>
      <c r="E181" s="92"/>
      <c r="F181" s="118">
        <f t="shared" si="2"/>
        <v>3.0599529385809559E-3</v>
      </c>
    </row>
    <row r="182" spans="1:7" outlineLevel="1" x14ac:dyDescent="0.25">
      <c r="A182" s="22" t="s">
        <v>575</v>
      </c>
      <c r="B182" s="87"/>
      <c r="C182" s="91"/>
      <c r="D182" s="91"/>
      <c r="E182" s="92"/>
      <c r="F182" s="91"/>
    </row>
    <row r="183" spans="1:7" outlineLevel="1" x14ac:dyDescent="0.25">
      <c r="A183" s="22" t="s">
        <v>576</v>
      </c>
      <c r="B183" s="87"/>
      <c r="C183" s="91"/>
      <c r="D183" s="91"/>
      <c r="E183" s="92"/>
      <c r="F183" s="91"/>
    </row>
    <row r="184" spans="1:7" outlineLevel="1" x14ac:dyDescent="0.25">
      <c r="A184" s="22" t="s">
        <v>577</v>
      </c>
      <c r="B184" s="87"/>
      <c r="C184" s="91"/>
      <c r="D184" s="91"/>
      <c r="E184" s="92"/>
      <c r="F184" s="91"/>
    </row>
    <row r="185" spans="1:7" ht="18.75" x14ac:dyDescent="0.25">
      <c r="A185" s="88"/>
      <c r="B185" s="89" t="s">
        <v>380</v>
      </c>
      <c r="C185" s="88"/>
      <c r="D185" s="88"/>
      <c r="E185" s="88"/>
      <c r="F185" s="90"/>
      <c r="G185" s="90"/>
    </row>
    <row r="186" spans="1:7" ht="15" customHeight="1" x14ac:dyDescent="0.25">
      <c r="A186" s="41"/>
      <c r="B186" s="42" t="s">
        <v>578</v>
      </c>
      <c r="C186" s="41" t="s">
        <v>579</v>
      </c>
      <c r="D186" s="41" t="s">
        <v>580</v>
      </c>
      <c r="E186" s="43"/>
      <c r="F186" s="41" t="s">
        <v>414</v>
      </c>
      <c r="G186" s="41" t="s">
        <v>581</v>
      </c>
    </row>
    <row r="187" spans="1:7" x14ac:dyDescent="0.25">
      <c r="A187" s="22" t="s">
        <v>582</v>
      </c>
      <c r="B187" s="39" t="s">
        <v>583</v>
      </c>
      <c r="C187" s="94">
        <v>319.48398950000001</v>
      </c>
      <c r="D187" s="95">
        <f>C28</f>
        <v>118860</v>
      </c>
      <c r="E187" s="36"/>
      <c r="F187" s="107"/>
      <c r="G187" s="107"/>
    </row>
    <row r="188" spans="1:7" x14ac:dyDescent="0.25">
      <c r="A188" s="36"/>
      <c r="B188" s="64"/>
      <c r="C188" s="36"/>
      <c r="D188" s="36"/>
      <c r="E188" s="36"/>
      <c r="F188" s="53"/>
      <c r="G188" s="53"/>
    </row>
    <row r="189" spans="1:7" x14ac:dyDescent="0.25">
      <c r="B189" s="39" t="s">
        <v>584</v>
      </c>
      <c r="C189" s="36"/>
      <c r="D189" s="36"/>
      <c r="E189" s="36"/>
      <c r="F189" s="53"/>
      <c r="G189" s="53"/>
    </row>
    <row r="190" spans="1:7" x14ac:dyDescent="0.25">
      <c r="A190" s="22" t="s">
        <v>585</v>
      </c>
      <c r="B190" s="39" t="s">
        <v>1627</v>
      </c>
      <c r="C190" s="94">
        <v>1059.63133829</v>
      </c>
      <c r="D190" s="95">
        <v>17897</v>
      </c>
      <c r="E190" s="36"/>
      <c r="F190" s="100">
        <f>IF($C$214=0,"",IF(C190="[for completion]","",IF(C190="","",C190/$C$214)))</f>
        <v>2.7904225246612031E-2</v>
      </c>
      <c r="G190" s="100">
        <f>IF($D$214=0,"",IF(D190="[for completion]","",IF(D190="","",D190/$D$214)))</f>
        <v>0.1505721016321723</v>
      </c>
    </row>
    <row r="191" spans="1:7" x14ac:dyDescent="0.25">
      <c r="A191" s="22" t="s">
        <v>586</v>
      </c>
      <c r="B191" s="39" t="s">
        <v>1628</v>
      </c>
      <c r="C191" s="94">
        <v>4335.5236949799992</v>
      </c>
      <c r="D191" s="95">
        <v>28815</v>
      </c>
      <c r="E191" s="36"/>
      <c r="F191" s="100">
        <f t="shared" ref="F191:F213" si="3">IF($C$214=0,"",IF(C191="[for completion]","",IF(C191="","",C191/$C$214)))</f>
        <v>0.11417124557865417</v>
      </c>
      <c r="G191" s="100">
        <f t="shared" ref="G191:G213" si="4">IF($D$214=0,"",IF(D191="[for completion]","",IF(D191="","",D191/$D$214)))</f>
        <v>0.24242806663301364</v>
      </c>
    </row>
    <row r="192" spans="1:7" x14ac:dyDescent="0.25">
      <c r="A192" s="22" t="s">
        <v>587</v>
      </c>
      <c r="B192" s="39" t="s">
        <v>1629</v>
      </c>
      <c r="C192" s="94">
        <v>5866.2238089499997</v>
      </c>
      <c r="D192" s="95">
        <v>23679</v>
      </c>
      <c r="E192" s="36"/>
      <c r="F192" s="100">
        <f t="shared" si="3"/>
        <v>0.15448054865585695</v>
      </c>
      <c r="G192" s="100">
        <f t="shared" si="4"/>
        <v>0.1992175668854114</v>
      </c>
    </row>
    <row r="193" spans="1:7" x14ac:dyDescent="0.25">
      <c r="A193" s="22" t="s">
        <v>588</v>
      </c>
      <c r="B193" s="39" t="s">
        <v>1630</v>
      </c>
      <c r="C193" s="94">
        <v>5633.5145697099997</v>
      </c>
      <c r="D193" s="95">
        <v>16216</v>
      </c>
      <c r="E193" s="36"/>
      <c r="F193" s="100">
        <f t="shared" si="3"/>
        <v>0.14835240692007193</v>
      </c>
      <c r="G193" s="100">
        <f t="shared" si="4"/>
        <v>0.1364294127545011</v>
      </c>
    </row>
    <row r="194" spans="1:7" x14ac:dyDescent="0.25">
      <c r="A194" s="22" t="s">
        <v>589</v>
      </c>
      <c r="B194" s="39" t="s">
        <v>1631</v>
      </c>
      <c r="C194" s="94">
        <v>4965.0213905600003</v>
      </c>
      <c r="D194" s="95">
        <v>11094</v>
      </c>
      <c r="E194" s="36"/>
      <c r="F194" s="100">
        <f t="shared" si="3"/>
        <v>0.13074837467530248</v>
      </c>
      <c r="G194" s="100">
        <f t="shared" si="4"/>
        <v>9.333669863705199E-2</v>
      </c>
    </row>
    <row r="195" spans="1:7" x14ac:dyDescent="0.25">
      <c r="A195" s="22" t="s">
        <v>590</v>
      </c>
      <c r="B195" s="39" t="s">
        <v>1632</v>
      </c>
      <c r="C195" s="94">
        <v>3910.5586900600001</v>
      </c>
      <c r="D195" s="95">
        <v>7152</v>
      </c>
      <c r="E195" s="36"/>
      <c r="F195" s="100">
        <f t="shared" si="3"/>
        <v>0.10298025981717997</v>
      </c>
      <c r="G195" s="100">
        <f t="shared" si="4"/>
        <v>6.0171630489651691E-2</v>
      </c>
    </row>
    <row r="196" spans="1:7" x14ac:dyDescent="0.25">
      <c r="A196" s="22" t="s">
        <v>591</v>
      </c>
      <c r="B196" s="39" t="s">
        <v>1633</v>
      </c>
      <c r="C196" s="94">
        <v>2943.5897344299997</v>
      </c>
      <c r="D196" s="95">
        <v>4547</v>
      </c>
      <c r="E196" s="36"/>
      <c r="F196" s="100">
        <f t="shared" si="3"/>
        <v>7.7516196449703242E-2</v>
      </c>
      <c r="G196" s="100">
        <f t="shared" si="4"/>
        <v>3.8255090021874473E-2</v>
      </c>
    </row>
    <row r="197" spans="1:7" x14ac:dyDescent="0.25">
      <c r="A197" s="22" t="s">
        <v>592</v>
      </c>
      <c r="B197" s="39" t="s">
        <v>1634</v>
      </c>
      <c r="C197" s="94">
        <v>2333.7013497500002</v>
      </c>
      <c r="D197" s="95">
        <v>3123</v>
      </c>
      <c r="E197" s="36"/>
      <c r="F197" s="100">
        <f t="shared" si="3"/>
        <v>6.1455456976985366E-2</v>
      </c>
      <c r="G197" s="100">
        <f t="shared" si="4"/>
        <v>2.6274608783442704E-2</v>
      </c>
    </row>
    <row r="198" spans="1:7" x14ac:dyDescent="0.25">
      <c r="A198" s="22" t="s">
        <v>593</v>
      </c>
      <c r="B198" s="39" t="s">
        <v>1635</v>
      </c>
      <c r="C198" s="94">
        <v>1666.3997918299999</v>
      </c>
      <c r="D198" s="95">
        <v>1967</v>
      </c>
      <c r="E198" s="36"/>
      <c r="F198" s="100">
        <f t="shared" si="3"/>
        <v>4.3882804766015422E-2</v>
      </c>
      <c r="G198" s="100">
        <f t="shared" si="4"/>
        <v>1.6548881036513547E-2</v>
      </c>
    </row>
    <row r="199" spans="1:7" x14ac:dyDescent="0.25">
      <c r="A199" s="22" t="s">
        <v>594</v>
      </c>
      <c r="B199" s="39" t="s">
        <v>1636</v>
      </c>
      <c r="C199" s="94">
        <v>1262.4295606400001</v>
      </c>
      <c r="D199" s="95">
        <v>1331</v>
      </c>
      <c r="E199" s="39"/>
      <c r="F199" s="100">
        <f t="shared" si="3"/>
        <v>3.3244693267498529E-2</v>
      </c>
      <c r="G199" s="100">
        <f t="shared" si="4"/>
        <v>1.1198048123843177E-2</v>
      </c>
    </row>
    <row r="200" spans="1:7" x14ac:dyDescent="0.25">
      <c r="A200" s="22" t="s">
        <v>595</v>
      </c>
      <c r="B200" s="39" t="s">
        <v>1659</v>
      </c>
      <c r="C200" s="94">
        <v>3997.2730721300004</v>
      </c>
      <c r="D200" s="95">
        <v>3039</v>
      </c>
      <c r="E200" s="39"/>
      <c r="F200" s="100">
        <f t="shared" si="3"/>
        <v>0.10526378764611989</v>
      </c>
      <c r="G200" s="100">
        <f t="shared" si="4"/>
        <v>2.5567895002523978E-2</v>
      </c>
    </row>
    <row r="201" spans="1:7" x14ac:dyDescent="0.25">
      <c r="A201" s="22" t="s">
        <v>596</v>
      </c>
      <c r="B201" s="39"/>
      <c r="C201" s="94"/>
      <c r="D201" s="95"/>
      <c r="E201" s="39"/>
      <c r="F201" s="100" t="str">
        <f t="shared" si="3"/>
        <v/>
      </c>
      <c r="G201" s="100" t="str">
        <f t="shared" si="4"/>
        <v/>
      </c>
    </row>
    <row r="202" spans="1:7" x14ac:dyDescent="0.25">
      <c r="A202" s="22" t="s">
        <v>597</v>
      </c>
      <c r="B202" s="39"/>
      <c r="C202" s="94"/>
      <c r="D202" s="95"/>
      <c r="E202" s="39"/>
      <c r="F202" s="100" t="str">
        <f t="shared" si="3"/>
        <v/>
      </c>
      <c r="G202" s="100" t="str">
        <f t="shared" si="4"/>
        <v/>
      </c>
    </row>
    <row r="203" spans="1:7" x14ac:dyDescent="0.25">
      <c r="A203" s="22" t="s">
        <v>598</v>
      </c>
      <c r="B203" s="39"/>
      <c r="C203" s="94"/>
      <c r="D203" s="95"/>
      <c r="E203" s="39"/>
      <c r="F203" s="100" t="str">
        <f t="shared" si="3"/>
        <v/>
      </c>
      <c r="G203" s="100" t="str">
        <f t="shared" si="4"/>
        <v/>
      </c>
    </row>
    <row r="204" spans="1:7" x14ac:dyDescent="0.25">
      <c r="A204" s="22" t="s">
        <v>599</v>
      </c>
      <c r="B204" s="39"/>
      <c r="C204" s="94"/>
      <c r="D204" s="95"/>
      <c r="E204" s="39"/>
      <c r="F204" s="100" t="str">
        <f t="shared" si="3"/>
        <v/>
      </c>
      <c r="G204" s="100" t="str">
        <f t="shared" si="4"/>
        <v/>
      </c>
    </row>
    <row r="205" spans="1:7" x14ac:dyDescent="0.25">
      <c r="A205" s="22" t="s">
        <v>600</v>
      </c>
      <c r="B205" s="39"/>
      <c r="C205" s="94"/>
      <c r="D205" s="95"/>
      <c r="F205" s="100" t="str">
        <f t="shared" si="3"/>
        <v/>
      </c>
      <c r="G205" s="100" t="str">
        <f t="shared" si="4"/>
        <v/>
      </c>
    </row>
    <row r="206" spans="1:7" x14ac:dyDescent="0.25">
      <c r="A206" s="22" t="s">
        <v>601</v>
      </c>
      <c r="B206" s="39"/>
      <c r="C206" s="94"/>
      <c r="D206" s="95"/>
      <c r="E206" s="86"/>
      <c r="F206" s="100" t="str">
        <f t="shared" si="3"/>
        <v/>
      </c>
      <c r="G206" s="100" t="str">
        <f t="shared" si="4"/>
        <v/>
      </c>
    </row>
    <row r="207" spans="1:7" x14ac:dyDescent="0.25">
      <c r="A207" s="22" t="s">
        <v>602</v>
      </c>
      <c r="B207" s="39"/>
      <c r="C207" s="94"/>
      <c r="D207" s="95"/>
      <c r="E207" s="86"/>
      <c r="F207" s="100" t="str">
        <f t="shared" si="3"/>
        <v/>
      </c>
      <c r="G207" s="100" t="str">
        <f t="shared" si="4"/>
        <v/>
      </c>
    </row>
    <row r="208" spans="1:7" x14ac:dyDescent="0.25">
      <c r="A208" s="22" t="s">
        <v>603</v>
      </c>
      <c r="B208" s="39"/>
      <c r="C208" s="94"/>
      <c r="D208" s="95"/>
      <c r="E208" s="86"/>
      <c r="F208" s="100" t="str">
        <f t="shared" si="3"/>
        <v/>
      </c>
      <c r="G208" s="100" t="str">
        <f t="shared" si="4"/>
        <v/>
      </c>
    </row>
    <row r="209" spans="1:7" x14ac:dyDescent="0.25">
      <c r="A209" s="22" t="s">
        <v>604</v>
      </c>
      <c r="B209" s="39"/>
      <c r="C209" s="94"/>
      <c r="D209" s="95"/>
      <c r="E209" s="86"/>
      <c r="F209" s="100" t="str">
        <f t="shared" si="3"/>
        <v/>
      </c>
      <c r="G209" s="100" t="str">
        <f t="shared" si="4"/>
        <v/>
      </c>
    </row>
    <row r="210" spans="1:7" x14ac:dyDescent="0.25">
      <c r="A210" s="22" t="s">
        <v>605</v>
      </c>
      <c r="B210" s="39"/>
      <c r="C210" s="94"/>
      <c r="D210" s="95"/>
      <c r="E210" s="86"/>
      <c r="F210" s="100" t="str">
        <f t="shared" si="3"/>
        <v/>
      </c>
      <c r="G210" s="100" t="str">
        <f t="shared" si="4"/>
        <v/>
      </c>
    </row>
    <row r="211" spans="1:7" x14ac:dyDescent="0.25">
      <c r="A211" s="22" t="s">
        <v>606</v>
      </c>
      <c r="B211" s="39"/>
      <c r="C211" s="94"/>
      <c r="D211" s="95"/>
      <c r="E211" s="86"/>
      <c r="F211" s="100" t="str">
        <f t="shared" si="3"/>
        <v/>
      </c>
      <c r="G211" s="100" t="str">
        <f t="shared" si="4"/>
        <v/>
      </c>
    </row>
    <row r="212" spans="1:7" x14ac:dyDescent="0.25">
      <c r="A212" s="22" t="s">
        <v>607</v>
      </c>
      <c r="B212" s="39"/>
      <c r="C212" s="94"/>
      <c r="D212" s="95"/>
      <c r="E212" s="86"/>
      <c r="F212" s="100" t="str">
        <f t="shared" si="3"/>
        <v/>
      </c>
      <c r="G212" s="100" t="str">
        <f t="shared" si="4"/>
        <v/>
      </c>
    </row>
    <row r="213" spans="1:7" x14ac:dyDescent="0.25">
      <c r="A213" s="22" t="s">
        <v>608</v>
      </c>
      <c r="B213" s="39"/>
      <c r="C213" s="94"/>
      <c r="D213" s="95"/>
      <c r="E213" s="86"/>
      <c r="F213" s="100" t="str">
        <f t="shared" si="3"/>
        <v/>
      </c>
      <c r="G213" s="100" t="str">
        <f t="shared" si="4"/>
        <v/>
      </c>
    </row>
    <row r="214" spans="1:7" x14ac:dyDescent="0.25">
      <c r="A214" s="22" t="s">
        <v>609</v>
      </c>
      <c r="B214" s="48" t="s">
        <v>89</v>
      </c>
      <c r="C214" s="96">
        <f>SUM(C190:C213)</f>
        <v>37973.86700133</v>
      </c>
      <c r="D214" s="46">
        <f>SUM(D190:D213)</f>
        <v>118860</v>
      </c>
      <c r="E214" s="86"/>
      <c r="F214" s="109">
        <f>SUM(F190:F213)</f>
        <v>1</v>
      </c>
      <c r="G214" s="109">
        <f>SUM(G190:G213)</f>
        <v>0.99999999999999989</v>
      </c>
    </row>
    <row r="215" spans="1:7" ht="15" customHeight="1" x14ac:dyDescent="0.25">
      <c r="A215" s="41"/>
      <c r="B215" s="41" t="s">
        <v>610</v>
      </c>
      <c r="C215" s="41" t="s">
        <v>579</v>
      </c>
      <c r="D215" s="41" t="s">
        <v>580</v>
      </c>
      <c r="E215" s="43"/>
      <c r="F215" s="41" t="s">
        <v>414</v>
      </c>
      <c r="G215" s="41" t="s">
        <v>581</v>
      </c>
    </row>
    <row r="216" spans="1:7" x14ac:dyDescent="0.25">
      <c r="A216" s="22" t="s">
        <v>611</v>
      </c>
      <c r="B216" s="22" t="s">
        <v>612</v>
      </c>
      <c r="C216" s="91" t="s">
        <v>733</v>
      </c>
      <c r="D216" s="22" t="s">
        <v>733</v>
      </c>
      <c r="F216" s="108"/>
      <c r="G216" s="108"/>
    </row>
    <row r="217" spans="1:7" x14ac:dyDescent="0.25">
      <c r="F217" s="108"/>
      <c r="G217" s="108"/>
    </row>
    <row r="218" spans="1:7" x14ac:dyDescent="0.25">
      <c r="B218" s="39" t="s">
        <v>613</v>
      </c>
      <c r="F218" s="108"/>
      <c r="G218" s="108"/>
    </row>
    <row r="219" spans="1:7" x14ac:dyDescent="0.25">
      <c r="A219" s="22" t="s">
        <v>614</v>
      </c>
      <c r="B219" s="22" t="s">
        <v>615</v>
      </c>
      <c r="C219" s="94" t="s">
        <v>733</v>
      </c>
      <c r="D219" s="95" t="s">
        <v>733</v>
      </c>
      <c r="F219" s="100" t="str">
        <f t="shared" ref="F219:F233" si="5">IF($C$227=0,"",IF(C219="[for completion]","",C219/$C$227))</f>
        <v/>
      </c>
      <c r="G219" s="100" t="str">
        <f t="shared" ref="G219:G233" si="6">IF($D$227=0,"",IF(D219="[for completion]","",D219/$D$227))</f>
        <v/>
      </c>
    </row>
    <row r="220" spans="1:7" x14ac:dyDescent="0.25">
      <c r="A220" s="22" t="s">
        <v>616</v>
      </c>
      <c r="B220" s="22" t="s">
        <v>617</v>
      </c>
      <c r="C220" s="94" t="s">
        <v>733</v>
      </c>
      <c r="D220" s="95" t="s">
        <v>733</v>
      </c>
      <c r="F220" s="100" t="str">
        <f t="shared" si="5"/>
        <v/>
      </c>
      <c r="G220" s="100" t="str">
        <f t="shared" si="6"/>
        <v/>
      </c>
    </row>
    <row r="221" spans="1:7" x14ac:dyDescent="0.25">
      <c r="A221" s="22" t="s">
        <v>618</v>
      </c>
      <c r="B221" s="22" t="s">
        <v>619</v>
      </c>
      <c r="C221" s="94" t="s">
        <v>733</v>
      </c>
      <c r="D221" s="95" t="s">
        <v>733</v>
      </c>
      <c r="F221" s="100" t="str">
        <f t="shared" si="5"/>
        <v/>
      </c>
      <c r="G221" s="100" t="str">
        <f t="shared" si="6"/>
        <v/>
      </c>
    </row>
    <row r="222" spans="1:7" x14ac:dyDescent="0.25">
      <c r="A222" s="22" t="s">
        <v>620</v>
      </c>
      <c r="B222" s="22" t="s">
        <v>621</v>
      </c>
      <c r="C222" s="94" t="s">
        <v>733</v>
      </c>
      <c r="D222" s="95" t="s">
        <v>733</v>
      </c>
      <c r="F222" s="100" t="str">
        <f t="shared" si="5"/>
        <v/>
      </c>
      <c r="G222" s="100" t="str">
        <f t="shared" si="6"/>
        <v/>
      </c>
    </row>
    <row r="223" spans="1:7" x14ac:dyDescent="0.25">
      <c r="A223" s="22" t="s">
        <v>622</v>
      </c>
      <c r="B223" s="22" t="s">
        <v>623</v>
      </c>
      <c r="C223" s="94" t="s">
        <v>733</v>
      </c>
      <c r="D223" s="95" t="s">
        <v>733</v>
      </c>
      <c r="F223" s="100" t="str">
        <f t="shared" si="5"/>
        <v/>
      </c>
      <c r="G223" s="100" t="str">
        <f t="shared" si="6"/>
        <v/>
      </c>
    </row>
    <row r="224" spans="1:7" x14ac:dyDescent="0.25">
      <c r="A224" s="22" t="s">
        <v>624</v>
      </c>
      <c r="B224" s="22" t="s">
        <v>625</v>
      </c>
      <c r="C224" s="94" t="s">
        <v>733</v>
      </c>
      <c r="D224" s="95" t="s">
        <v>733</v>
      </c>
      <c r="F224" s="100" t="str">
        <f t="shared" si="5"/>
        <v/>
      </c>
      <c r="G224" s="100" t="str">
        <f t="shared" si="6"/>
        <v/>
      </c>
    </row>
    <row r="225" spans="1:7" x14ac:dyDescent="0.25">
      <c r="A225" s="22" t="s">
        <v>626</v>
      </c>
      <c r="B225" s="22" t="s">
        <v>627</v>
      </c>
      <c r="C225" s="94" t="s">
        <v>733</v>
      </c>
      <c r="D225" s="95" t="s">
        <v>733</v>
      </c>
      <c r="F225" s="100" t="str">
        <f t="shared" si="5"/>
        <v/>
      </c>
      <c r="G225" s="100" t="str">
        <f t="shared" si="6"/>
        <v/>
      </c>
    </row>
    <row r="226" spans="1:7" x14ac:dyDescent="0.25">
      <c r="A226" s="22" t="s">
        <v>628</v>
      </c>
      <c r="B226" s="22" t="s">
        <v>629</v>
      </c>
      <c r="C226" s="94" t="s">
        <v>733</v>
      </c>
      <c r="D226" s="95" t="s">
        <v>733</v>
      </c>
      <c r="F226" s="100" t="str">
        <f t="shared" si="5"/>
        <v/>
      </c>
      <c r="G226" s="100" t="str">
        <f t="shared" si="6"/>
        <v/>
      </c>
    </row>
    <row r="227" spans="1:7" x14ac:dyDescent="0.25">
      <c r="A227" s="22" t="s">
        <v>630</v>
      </c>
      <c r="B227" s="48" t="s">
        <v>89</v>
      </c>
      <c r="C227" s="94">
        <f>SUM(C219:C226)</f>
        <v>0</v>
      </c>
      <c r="D227" s="95">
        <f>SUM(D219:D226)</f>
        <v>0</v>
      </c>
      <c r="F227" s="91">
        <f>SUM(F219:F226)</f>
        <v>0</v>
      </c>
      <c r="G227" s="91">
        <f>SUM(G219:G226)</f>
        <v>0</v>
      </c>
    </row>
    <row r="228" spans="1:7" outlineLevel="1" x14ac:dyDescent="0.25">
      <c r="A228" s="22" t="s">
        <v>631</v>
      </c>
      <c r="B228" s="50"/>
      <c r="C228" s="94"/>
      <c r="D228" s="95"/>
      <c r="F228" s="100" t="str">
        <f t="shared" si="5"/>
        <v/>
      </c>
      <c r="G228" s="100" t="str">
        <f t="shared" si="6"/>
        <v/>
      </c>
    </row>
    <row r="229" spans="1:7" outlineLevel="1" x14ac:dyDescent="0.25">
      <c r="A229" s="22" t="s">
        <v>632</v>
      </c>
      <c r="B229" s="50"/>
      <c r="C229" s="94"/>
      <c r="D229" s="95"/>
      <c r="F229" s="100" t="str">
        <f t="shared" si="5"/>
        <v/>
      </c>
      <c r="G229" s="100" t="str">
        <f t="shared" si="6"/>
        <v/>
      </c>
    </row>
    <row r="230" spans="1:7" outlineLevel="1" x14ac:dyDescent="0.25">
      <c r="A230" s="22" t="s">
        <v>633</v>
      </c>
      <c r="B230" s="50"/>
      <c r="C230" s="94"/>
      <c r="D230" s="95"/>
      <c r="F230" s="100" t="str">
        <f t="shared" si="5"/>
        <v/>
      </c>
      <c r="G230" s="100" t="str">
        <f t="shared" si="6"/>
        <v/>
      </c>
    </row>
    <row r="231" spans="1:7" outlineLevel="1" x14ac:dyDescent="0.25">
      <c r="A231" s="22" t="s">
        <v>634</v>
      </c>
      <c r="B231" s="50"/>
      <c r="C231" s="94"/>
      <c r="D231" s="95"/>
      <c r="F231" s="100" t="str">
        <f t="shared" si="5"/>
        <v/>
      </c>
      <c r="G231" s="100" t="str">
        <f t="shared" si="6"/>
        <v/>
      </c>
    </row>
    <row r="232" spans="1:7" outlineLevel="1" x14ac:dyDescent="0.25">
      <c r="A232" s="22" t="s">
        <v>635</v>
      </c>
      <c r="B232" s="50"/>
      <c r="C232" s="94"/>
      <c r="D232" s="95"/>
      <c r="F232" s="100" t="str">
        <f t="shared" si="5"/>
        <v/>
      </c>
      <c r="G232" s="100" t="str">
        <f t="shared" si="6"/>
        <v/>
      </c>
    </row>
    <row r="233" spans="1:7" outlineLevel="1" x14ac:dyDescent="0.25">
      <c r="A233" s="22" t="s">
        <v>636</v>
      </c>
      <c r="B233" s="50"/>
      <c r="C233" s="94"/>
      <c r="D233" s="95"/>
      <c r="F233" s="100" t="str">
        <f t="shared" si="5"/>
        <v/>
      </c>
      <c r="G233" s="100" t="str">
        <f t="shared" si="6"/>
        <v/>
      </c>
    </row>
    <row r="234" spans="1:7" outlineLevel="1" x14ac:dyDescent="0.25">
      <c r="A234" s="22" t="s">
        <v>637</v>
      </c>
      <c r="B234" s="50"/>
      <c r="F234" s="100"/>
      <c r="G234" s="100"/>
    </row>
    <row r="235" spans="1:7" outlineLevel="1" x14ac:dyDescent="0.25">
      <c r="A235" s="22" t="s">
        <v>638</v>
      </c>
      <c r="B235" s="50"/>
      <c r="F235" s="100"/>
      <c r="G235" s="100"/>
    </row>
    <row r="236" spans="1:7" outlineLevel="1" x14ac:dyDescent="0.25">
      <c r="A236" s="22" t="s">
        <v>639</v>
      </c>
      <c r="B236" s="50"/>
      <c r="F236" s="100"/>
      <c r="G236" s="100"/>
    </row>
    <row r="237" spans="1:7" ht="15" customHeight="1" x14ac:dyDescent="0.25">
      <c r="A237" s="41"/>
      <c r="B237" s="41" t="s">
        <v>640</v>
      </c>
      <c r="C237" s="41" t="s">
        <v>579</v>
      </c>
      <c r="D237" s="41" t="s">
        <v>580</v>
      </c>
      <c r="E237" s="43"/>
      <c r="F237" s="41" t="s">
        <v>414</v>
      </c>
      <c r="G237" s="41" t="s">
        <v>581</v>
      </c>
    </row>
    <row r="238" spans="1:7" x14ac:dyDescent="0.25">
      <c r="A238" s="22" t="s">
        <v>641</v>
      </c>
      <c r="B238" s="22" t="s">
        <v>612</v>
      </c>
      <c r="C238" s="91">
        <v>0.51175400000000004</v>
      </c>
      <c r="D238" s="95">
        <f>C28</f>
        <v>118860</v>
      </c>
      <c r="F238" s="108"/>
      <c r="G238" s="108"/>
    </row>
    <row r="239" spans="1:7" x14ac:dyDescent="0.25">
      <c r="F239" s="108"/>
      <c r="G239" s="108"/>
    </row>
    <row r="240" spans="1:7" x14ac:dyDescent="0.25">
      <c r="B240" s="39" t="s">
        <v>613</v>
      </c>
      <c r="F240" s="108"/>
      <c r="G240" s="108"/>
    </row>
    <row r="241" spans="1:7" x14ac:dyDescent="0.25">
      <c r="A241" s="22" t="s">
        <v>642</v>
      </c>
      <c r="B241" s="22" t="s">
        <v>615</v>
      </c>
      <c r="C241" s="94">
        <v>11166.16926436006</v>
      </c>
      <c r="D241" s="95">
        <v>56394</v>
      </c>
      <c r="F241" s="100">
        <f>IF($C$249=0,"",IF(C241="[Mark as ND1 if not relevant]","",C241/$C$249))</f>
        <v>0.29404878001940005</v>
      </c>
      <c r="G241" s="100">
        <f>IF($D$249=0,"",IF(D241="[Mark as ND1 if not relevant]","",D241/$D$249))</f>
        <v>0.474457344775366</v>
      </c>
    </row>
    <row r="242" spans="1:7" x14ac:dyDescent="0.25">
      <c r="A242" s="22" t="s">
        <v>643</v>
      </c>
      <c r="B242" s="22" t="s">
        <v>617</v>
      </c>
      <c r="C242" s="94">
        <v>6546.1744910000089</v>
      </c>
      <c r="D242" s="95">
        <v>19907</v>
      </c>
      <c r="F242" s="100">
        <f t="shared" ref="F242:F248" si="7">IF($C$249=0,"",IF(C242="[Mark as ND1 if not relevant]","",C242/$C$249))</f>
        <v>0.1723863016313488</v>
      </c>
      <c r="G242" s="100">
        <f t="shared" ref="G242:G248" si="8">IF($D$249=0,"",IF(D242="[Mark as ND1 if not relevant]","",D242/$D$249))</f>
        <v>0.16748275281844185</v>
      </c>
    </row>
    <row r="243" spans="1:7" x14ac:dyDescent="0.25">
      <c r="A243" s="22" t="s">
        <v>644</v>
      </c>
      <c r="B243" s="22" t="s">
        <v>619</v>
      </c>
      <c r="C243" s="94">
        <v>6912.3011045300173</v>
      </c>
      <c r="D243" s="95">
        <v>17382</v>
      </c>
      <c r="F243" s="100">
        <f t="shared" si="7"/>
        <v>0.1820278431029399</v>
      </c>
      <c r="G243" s="100">
        <f t="shared" si="8"/>
        <v>0.14623927309439677</v>
      </c>
    </row>
    <row r="244" spans="1:7" x14ac:dyDescent="0.25">
      <c r="A244" s="22" t="s">
        <v>645</v>
      </c>
      <c r="B244" s="22" t="s">
        <v>621</v>
      </c>
      <c r="C244" s="94">
        <v>6052.5465285999699</v>
      </c>
      <c r="D244" s="95">
        <v>12923</v>
      </c>
      <c r="F244" s="100">
        <f t="shared" si="7"/>
        <v>0.15938715244323085</v>
      </c>
      <c r="G244" s="100">
        <f t="shared" si="8"/>
        <v>0.10872454989062763</v>
      </c>
    </row>
    <row r="245" spans="1:7" x14ac:dyDescent="0.25">
      <c r="A245" s="22" t="s">
        <v>646</v>
      </c>
      <c r="B245" s="22" t="s">
        <v>623</v>
      </c>
      <c r="C245" s="94">
        <v>5180.5630944600125</v>
      </c>
      <c r="D245" s="95">
        <v>9137</v>
      </c>
      <c r="F245" s="100">
        <f t="shared" si="7"/>
        <v>0.13642442825953327</v>
      </c>
      <c r="G245" s="100">
        <f t="shared" si="8"/>
        <v>7.687195019350497E-2</v>
      </c>
    </row>
    <row r="246" spans="1:7" x14ac:dyDescent="0.25">
      <c r="A246" s="22" t="s">
        <v>647</v>
      </c>
      <c r="B246" s="22" t="s">
        <v>625</v>
      </c>
      <c r="C246" s="94">
        <v>2033.645967350001</v>
      </c>
      <c r="D246" s="95">
        <v>3011</v>
      </c>
      <c r="F246" s="100">
        <f t="shared" si="7"/>
        <v>5.355382867061631E-2</v>
      </c>
      <c r="G246" s="100">
        <f t="shared" si="8"/>
        <v>2.5332323742217736E-2</v>
      </c>
    </row>
    <row r="247" spans="1:7" x14ac:dyDescent="0.25">
      <c r="A247" s="22" t="s">
        <v>648</v>
      </c>
      <c r="B247" s="22" t="s">
        <v>627</v>
      </c>
      <c r="C247" s="94">
        <v>81.453177699999983</v>
      </c>
      <c r="D247" s="95">
        <v>105</v>
      </c>
      <c r="F247" s="100">
        <f t="shared" si="7"/>
        <v>2.1449798014288881E-3</v>
      </c>
      <c r="G247" s="100">
        <f t="shared" si="8"/>
        <v>8.8339222614840988E-4</v>
      </c>
    </row>
    <row r="248" spans="1:7" x14ac:dyDescent="0.25">
      <c r="A248" s="22" t="s">
        <v>649</v>
      </c>
      <c r="B248" s="22" t="s">
        <v>629</v>
      </c>
      <c r="C248" s="94">
        <v>1.0133733299999999</v>
      </c>
      <c r="D248" s="95">
        <v>1</v>
      </c>
      <c r="F248" s="100">
        <f t="shared" si="7"/>
        <v>2.66860715018701E-5</v>
      </c>
      <c r="G248" s="100">
        <f t="shared" si="8"/>
        <v>8.4132592966515235E-6</v>
      </c>
    </row>
    <row r="249" spans="1:7" x14ac:dyDescent="0.25">
      <c r="A249" s="22" t="s">
        <v>650</v>
      </c>
      <c r="B249" s="48" t="s">
        <v>89</v>
      </c>
      <c r="C249" s="94">
        <f>SUM(C241:C248)</f>
        <v>37973.867001330073</v>
      </c>
      <c r="D249" s="95">
        <f>SUM(D241:D248)</f>
        <v>118860</v>
      </c>
      <c r="F249" s="91">
        <f>SUM(F241:F248)</f>
        <v>1</v>
      </c>
      <c r="G249" s="91">
        <f>SUM(G241:G248)</f>
        <v>1</v>
      </c>
    </row>
    <row r="250" spans="1:7" outlineLevel="1" x14ac:dyDescent="0.25">
      <c r="A250" s="22" t="s">
        <v>651</v>
      </c>
      <c r="B250" s="50"/>
      <c r="C250" s="94"/>
      <c r="D250" s="95"/>
      <c r="F250" s="100"/>
      <c r="G250" s="100"/>
    </row>
    <row r="251" spans="1:7" outlineLevel="1" x14ac:dyDescent="0.25">
      <c r="A251" s="22" t="s">
        <v>652</v>
      </c>
      <c r="B251" s="50"/>
      <c r="C251" s="94"/>
      <c r="D251" s="95"/>
      <c r="F251" s="100"/>
      <c r="G251" s="100"/>
    </row>
    <row r="252" spans="1:7" outlineLevel="1" x14ac:dyDescent="0.25">
      <c r="A252" s="22" t="s">
        <v>653</v>
      </c>
      <c r="B252" s="50"/>
      <c r="C252" s="94"/>
      <c r="D252" s="95"/>
      <c r="F252" s="100"/>
      <c r="G252" s="100"/>
    </row>
    <row r="253" spans="1:7" outlineLevel="1" x14ac:dyDescent="0.25">
      <c r="A253" s="22" t="s">
        <v>654</v>
      </c>
      <c r="B253" s="50"/>
      <c r="C253" s="94"/>
      <c r="D253" s="95"/>
      <c r="F253" s="100"/>
      <c r="G253" s="100"/>
    </row>
    <row r="254" spans="1:7" outlineLevel="1" x14ac:dyDescent="0.25">
      <c r="A254" s="22" t="s">
        <v>655</v>
      </c>
      <c r="B254" s="50"/>
      <c r="C254" s="94"/>
      <c r="D254" s="95"/>
      <c r="F254" s="100"/>
      <c r="G254" s="100"/>
    </row>
    <row r="255" spans="1:7" outlineLevel="1" x14ac:dyDescent="0.25">
      <c r="A255" s="22" t="s">
        <v>656</v>
      </c>
      <c r="B255" s="50"/>
      <c r="C255" s="94"/>
      <c r="D255" s="95"/>
      <c r="F255" s="100"/>
      <c r="G255" s="100"/>
    </row>
    <row r="256" spans="1:7" outlineLevel="1" x14ac:dyDescent="0.25">
      <c r="A256" s="22" t="s">
        <v>657</v>
      </c>
      <c r="B256" s="50"/>
      <c r="F256" s="47"/>
      <c r="G256" s="47"/>
    </row>
    <row r="257" spans="1:14" outlineLevel="1" x14ac:dyDescent="0.25">
      <c r="A257" s="22" t="s">
        <v>658</v>
      </c>
      <c r="B257" s="50"/>
      <c r="F257" s="47"/>
      <c r="G257" s="47"/>
    </row>
    <row r="258" spans="1:14" outlineLevel="1" x14ac:dyDescent="0.25">
      <c r="A258" s="22" t="s">
        <v>659</v>
      </c>
      <c r="B258" s="50"/>
      <c r="F258" s="47"/>
      <c r="G258" s="47"/>
    </row>
    <row r="259" spans="1:14" ht="15" customHeight="1" x14ac:dyDescent="0.25">
      <c r="A259" s="41"/>
      <c r="B259" s="81" t="s">
        <v>660</v>
      </c>
      <c r="C259" s="41" t="s">
        <v>414</v>
      </c>
      <c r="D259" s="41"/>
      <c r="E259" s="43"/>
      <c r="F259" s="41"/>
      <c r="G259" s="41"/>
    </row>
    <row r="260" spans="1:14" x14ac:dyDescent="0.25">
      <c r="A260" s="22" t="s">
        <v>661</v>
      </c>
      <c r="B260" s="22" t="s">
        <v>662</v>
      </c>
      <c r="C260" s="91">
        <v>0.76049599999999995</v>
      </c>
      <c r="E260" s="86"/>
      <c r="F260" s="86"/>
      <c r="G260" s="86"/>
    </row>
    <row r="261" spans="1:14" x14ac:dyDescent="0.25">
      <c r="A261" s="22" t="s">
        <v>663</v>
      </c>
      <c r="B261" s="22" t="s">
        <v>664</v>
      </c>
      <c r="C261" s="91">
        <v>0</v>
      </c>
      <c r="E261" s="86"/>
      <c r="F261" s="86"/>
    </row>
    <row r="262" spans="1:14" x14ac:dyDescent="0.25">
      <c r="A262" s="22" t="s">
        <v>665</v>
      </c>
      <c r="B262" s="22" t="s">
        <v>666</v>
      </c>
      <c r="C262" s="91">
        <v>0.23950399999999999</v>
      </c>
      <c r="E262" s="86"/>
      <c r="F262" s="86"/>
    </row>
    <row r="263" spans="1:14" x14ac:dyDescent="0.25">
      <c r="A263" s="22" t="s">
        <v>667</v>
      </c>
      <c r="B263" s="22" t="s">
        <v>1236</v>
      </c>
      <c r="C263" s="91">
        <v>0</v>
      </c>
      <c r="E263" s="86"/>
      <c r="F263" s="86"/>
    </row>
    <row r="264" spans="1:14" x14ac:dyDescent="0.25">
      <c r="A264" s="22" t="s">
        <v>914</v>
      </c>
      <c r="B264" s="39" t="s">
        <v>907</v>
      </c>
      <c r="C264" s="91">
        <v>0</v>
      </c>
      <c r="D264" s="36"/>
      <c r="E264" s="36"/>
      <c r="F264" s="53"/>
      <c r="G264" s="53"/>
      <c r="H264" s="20"/>
      <c r="I264" s="22"/>
      <c r="J264" s="22"/>
      <c r="K264" s="22"/>
      <c r="L264" s="20"/>
      <c r="M264" s="20"/>
      <c r="N264" s="20"/>
    </row>
    <row r="265" spans="1:14" x14ac:dyDescent="0.25">
      <c r="A265" s="22" t="s">
        <v>1237</v>
      </c>
      <c r="B265" s="22" t="s">
        <v>87</v>
      </c>
      <c r="C265" s="91">
        <v>0</v>
      </c>
      <c r="E265" s="86"/>
      <c r="F265" s="86"/>
    </row>
    <row r="266" spans="1:14" outlineLevel="1" x14ac:dyDescent="0.25">
      <c r="A266" s="22" t="s">
        <v>668</v>
      </c>
      <c r="B266" s="50"/>
      <c r="C266" s="110"/>
      <c r="E266" s="86"/>
      <c r="F266" s="86"/>
    </row>
    <row r="267" spans="1:14" outlineLevel="1" x14ac:dyDescent="0.25">
      <c r="A267" s="22" t="s">
        <v>669</v>
      </c>
      <c r="B267" s="50"/>
      <c r="C267" s="91"/>
      <c r="E267" s="86"/>
      <c r="F267" s="86"/>
    </row>
    <row r="268" spans="1:14" outlineLevel="1" x14ac:dyDescent="0.25">
      <c r="A268" s="22" t="s">
        <v>670</v>
      </c>
      <c r="B268" s="50"/>
      <c r="C268" s="91"/>
      <c r="E268" s="86"/>
      <c r="F268" s="86"/>
    </row>
    <row r="269" spans="1:14" outlineLevel="1" x14ac:dyDescent="0.25">
      <c r="A269" s="22" t="s">
        <v>671</v>
      </c>
      <c r="B269" s="50"/>
      <c r="C269" s="91"/>
      <c r="E269" s="86"/>
      <c r="F269" s="86"/>
    </row>
    <row r="270" spans="1:14" outlineLevel="1" x14ac:dyDescent="0.25">
      <c r="A270" s="22" t="s">
        <v>672</v>
      </c>
      <c r="B270" s="50"/>
      <c r="C270" s="91"/>
      <c r="E270" s="86"/>
      <c r="F270" s="86"/>
    </row>
    <row r="271" spans="1:14" outlineLevel="1" x14ac:dyDescent="0.25">
      <c r="A271" s="22" t="s">
        <v>673</v>
      </c>
      <c r="B271" s="50"/>
      <c r="C271" s="91"/>
      <c r="E271" s="86"/>
      <c r="F271" s="86"/>
    </row>
    <row r="272" spans="1:14" outlineLevel="1" x14ac:dyDescent="0.25">
      <c r="A272" s="22" t="s">
        <v>674</v>
      </c>
      <c r="B272" s="50"/>
      <c r="C272" s="91"/>
      <c r="E272" s="86"/>
      <c r="F272" s="86"/>
    </row>
    <row r="273" spans="1:7" outlineLevel="1" x14ac:dyDescent="0.25">
      <c r="A273" s="22" t="s">
        <v>675</v>
      </c>
      <c r="B273" s="50"/>
      <c r="C273" s="91"/>
      <c r="E273" s="86"/>
      <c r="F273" s="86"/>
    </row>
    <row r="274" spans="1:7" outlineLevel="1" x14ac:dyDescent="0.25">
      <c r="A274" s="22" t="s">
        <v>676</v>
      </c>
      <c r="B274" s="50"/>
      <c r="C274" s="91"/>
      <c r="E274" s="86"/>
      <c r="F274" s="86"/>
    </row>
    <row r="275" spans="1:7" outlineLevel="1" x14ac:dyDescent="0.25">
      <c r="A275" s="22" t="s">
        <v>677</v>
      </c>
      <c r="B275" s="50"/>
      <c r="C275" s="91"/>
      <c r="E275" s="86"/>
      <c r="F275" s="86"/>
    </row>
    <row r="276" spans="1:7" ht="15" customHeight="1" x14ac:dyDescent="0.25">
      <c r="A276" s="41"/>
      <c r="B276" s="81" t="s">
        <v>678</v>
      </c>
      <c r="C276" s="41" t="s">
        <v>414</v>
      </c>
      <c r="D276" s="41"/>
      <c r="E276" s="43"/>
      <c r="F276" s="41"/>
      <c r="G276" s="44"/>
    </row>
    <row r="277" spans="1:7" x14ac:dyDescent="0.25">
      <c r="A277" s="22" t="s">
        <v>6</v>
      </c>
      <c r="B277" s="22" t="s">
        <v>908</v>
      </c>
      <c r="C277" s="91">
        <v>1</v>
      </c>
      <c r="E277" s="20"/>
      <c r="F277" s="20"/>
    </row>
    <row r="278" spans="1:7" x14ac:dyDescent="0.25">
      <c r="A278" s="22" t="s">
        <v>679</v>
      </c>
      <c r="B278" s="22" t="s">
        <v>680</v>
      </c>
      <c r="C278" s="91">
        <v>0</v>
      </c>
      <c r="E278" s="20"/>
      <c r="F278" s="20"/>
    </row>
    <row r="279" spans="1:7" x14ac:dyDescent="0.25">
      <c r="A279" s="22" t="s">
        <v>681</v>
      </c>
      <c r="B279" s="22" t="s">
        <v>87</v>
      </c>
      <c r="C279" s="91">
        <v>0</v>
      </c>
      <c r="E279" s="20"/>
      <c r="F279" s="20"/>
    </row>
    <row r="280" spans="1:7" outlineLevel="1" x14ac:dyDescent="0.25">
      <c r="A280" s="22" t="s">
        <v>682</v>
      </c>
      <c r="C280" s="91"/>
      <c r="E280" s="20"/>
      <c r="F280" s="20"/>
    </row>
    <row r="281" spans="1:7" outlineLevel="1" x14ac:dyDescent="0.25">
      <c r="A281" s="22" t="s">
        <v>683</v>
      </c>
      <c r="C281" s="91"/>
      <c r="E281" s="20"/>
      <c r="F281" s="20"/>
    </row>
    <row r="282" spans="1:7" outlineLevel="1" x14ac:dyDescent="0.25">
      <c r="A282" s="22" t="s">
        <v>684</v>
      </c>
      <c r="C282" s="91"/>
      <c r="E282" s="20"/>
      <c r="F282" s="20"/>
    </row>
    <row r="283" spans="1:7" outlineLevel="1" x14ac:dyDescent="0.25">
      <c r="A283" s="22" t="s">
        <v>685</v>
      </c>
      <c r="C283" s="91"/>
      <c r="E283" s="20"/>
      <c r="F283" s="20"/>
    </row>
    <row r="284" spans="1:7" outlineLevel="1" x14ac:dyDescent="0.25">
      <c r="A284" s="22" t="s">
        <v>686</v>
      </c>
      <c r="C284" s="91"/>
      <c r="E284" s="20"/>
      <c r="F284" s="20"/>
    </row>
    <row r="285" spans="1:7" outlineLevel="1" x14ac:dyDescent="0.25">
      <c r="A285" s="22" t="s">
        <v>687</v>
      </c>
      <c r="C285" s="91"/>
      <c r="E285" s="20"/>
      <c r="F285" s="20"/>
    </row>
    <row r="286" spans="1:7" customFormat="1" x14ac:dyDescent="0.25">
      <c r="A286" s="42"/>
      <c r="B286" s="42" t="s">
        <v>1270</v>
      </c>
      <c r="C286" s="42" t="s">
        <v>59</v>
      </c>
      <c r="D286" s="42" t="s">
        <v>1119</v>
      </c>
      <c r="E286" s="42"/>
      <c r="F286" s="42" t="s">
        <v>414</v>
      </c>
      <c r="G286" s="42" t="s">
        <v>1122</v>
      </c>
    </row>
    <row r="287" spans="1:7" customFormat="1" x14ac:dyDescent="0.25">
      <c r="A287" s="22" t="s">
        <v>1124</v>
      </c>
      <c r="B287" s="39"/>
      <c r="C287" s="94"/>
      <c r="D287" s="22"/>
      <c r="E287" s="28"/>
      <c r="F287" s="100" t="str">
        <f>IF($C$305=0,"",IF(C287="[For completion]","",C287/$C$305))</f>
        <v/>
      </c>
      <c r="G287" s="100" t="str">
        <f>IF($D$305=0,"",IF(D287="[For completion]","",D287/$D$305))</f>
        <v/>
      </c>
    </row>
    <row r="288" spans="1:7" customFormat="1" x14ac:dyDescent="0.25">
      <c r="A288" s="22" t="s">
        <v>1125</v>
      </c>
      <c r="B288" s="39"/>
      <c r="C288" s="94"/>
      <c r="D288" s="22"/>
      <c r="E288" s="28"/>
      <c r="F288" s="100" t="str">
        <f t="shared" ref="F288:F304" si="9">IF($C$305=0,"",IF(C288="[For completion]","",C288/$C$305))</f>
        <v/>
      </c>
      <c r="G288" s="100" t="str">
        <f t="shared" ref="G288:G304" si="10">IF($D$305=0,"",IF(D288="[For completion]","",D288/$D$305))</f>
        <v/>
      </c>
    </row>
    <row r="289" spans="1:7" customFormat="1" x14ac:dyDescent="0.25">
      <c r="A289" s="22" t="s">
        <v>1126</v>
      </c>
      <c r="B289" s="39"/>
      <c r="C289" s="94"/>
      <c r="D289" s="22"/>
      <c r="E289" s="28"/>
      <c r="F289" s="100" t="str">
        <f t="shared" si="9"/>
        <v/>
      </c>
      <c r="G289" s="100" t="str">
        <f t="shared" si="10"/>
        <v/>
      </c>
    </row>
    <row r="290" spans="1:7" customFormat="1" x14ac:dyDescent="0.25">
      <c r="A290" s="22" t="s">
        <v>1127</v>
      </c>
      <c r="B290" s="39"/>
      <c r="C290" s="94"/>
      <c r="D290" s="22"/>
      <c r="E290" s="28"/>
      <c r="F290" s="100" t="str">
        <f t="shared" si="9"/>
        <v/>
      </c>
      <c r="G290" s="100" t="str">
        <f t="shared" si="10"/>
        <v/>
      </c>
    </row>
    <row r="291" spans="1:7" customFormat="1" x14ac:dyDescent="0.25">
      <c r="A291" s="22" t="s">
        <v>1128</v>
      </c>
      <c r="B291" s="39"/>
      <c r="C291" s="94"/>
      <c r="D291" s="22"/>
      <c r="E291" s="28"/>
      <c r="F291" s="100" t="str">
        <f t="shared" si="9"/>
        <v/>
      </c>
      <c r="G291" s="100" t="str">
        <f t="shared" si="10"/>
        <v/>
      </c>
    </row>
    <row r="292" spans="1:7" customFormat="1" x14ac:dyDescent="0.25">
      <c r="A292" s="22" t="s">
        <v>1129</v>
      </c>
      <c r="B292" s="39"/>
      <c r="C292" s="94"/>
      <c r="D292" s="22"/>
      <c r="E292" s="28"/>
      <c r="F292" s="100" t="str">
        <f t="shared" si="9"/>
        <v/>
      </c>
      <c r="G292" s="100" t="str">
        <f t="shared" si="10"/>
        <v/>
      </c>
    </row>
    <row r="293" spans="1:7" customFormat="1" x14ac:dyDescent="0.25">
      <c r="A293" s="22" t="s">
        <v>1130</v>
      </c>
      <c r="B293" s="39"/>
      <c r="C293" s="94"/>
      <c r="D293" s="22"/>
      <c r="E293" s="28"/>
      <c r="F293" s="100" t="str">
        <f t="shared" si="9"/>
        <v/>
      </c>
      <c r="G293" s="100" t="str">
        <f t="shared" si="10"/>
        <v/>
      </c>
    </row>
    <row r="294" spans="1:7" customFormat="1" x14ac:dyDescent="0.25">
      <c r="A294" s="22" t="s">
        <v>1131</v>
      </c>
      <c r="B294" s="39"/>
      <c r="C294" s="94"/>
      <c r="D294" s="22"/>
      <c r="E294" s="28"/>
      <c r="F294" s="100" t="str">
        <f t="shared" si="9"/>
        <v/>
      </c>
      <c r="G294" s="100" t="str">
        <f t="shared" si="10"/>
        <v/>
      </c>
    </row>
    <row r="295" spans="1:7" customFormat="1" x14ac:dyDescent="0.25">
      <c r="A295" s="22" t="s">
        <v>1132</v>
      </c>
      <c r="B295" s="39"/>
      <c r="C295" s="94"/>
      <c r="D295" s="22"/>
      <c r="E295" s="28"/>
      <c r="F295" s="100" t="str">
        <f t="shared" si="9"/>
        <v/>
      </c>
      <c r="G295" s="100" t="str">
        <f t="shared" si="10"/>
        <v/>
      </c>
    </row>
    <row r="296" spans="1:7" customFormat="1" x14ac:dyDescent="0.25">
      <c r="A296" s="22" t="s">
        <v>1133</v>
      </c>
      <c r="B296" s="39"/>
      <c r="C296" s="94"/>
      <c r="D296" s="22"/>
      <c r="E296" s="28"/>
      <c r="F296" s="100" t="str">
        <f t="shared" si="9"/>
        <v/>
      </c>
      <c r="G296" s="100" t="str">
        <f t="shared" si="10"/>
        <v/>
      </c>
    </row>
    <row r="297" spans="1:7" customFormat="1" x14ac:dyDescent="0.25">
      <c r="A297" s="22" t="s">
        <v>1134</v>
      </c>
      <c r="B297" s="39"/>
      <c r="C297" s="94"/>
      <c r="D297" s="22"/>
      <c r="E297" s="28"/>
      <c r="F297" s="100" t="str">
        <f t="shared" si="9"/>
        <v/>
      </c>
      <c r="G297" s="100" t="str">
        <f t="shared" si="10"/>
        <v/>
      </c>
    </row>
    <row r="298" spans="1:7" customFormat="1" x14ac:dyDescent="0.25">
      <c r="A298" s="22" t="s">
        <v>1135</v>
      </c>
      <c r="B298" s="39"/>
      <c r="C298" s="94"/>
      <c r="D298" s="22"/>
      <c r="E298" s="28"/>
      <c r="F298" s="100" t="str">
        <f t="shared" si="9"/>
        <v/>
      </c>
      <c r="G298" s="100" t="str">
        <f t="shared" si="10"/>
        <v/>
      </c>
    </row>
    <row r="299" spans="1:7" customFormat="1" x14ac:dyDescent="0.25">
      <c r="A299" s="22" t="s">
        <v>1136</v>
      </c>
      <c r="B299" s="39"/>
      <c r="C299" s="94"/>
      <c r="D299" s="22"/>
      <c r="E299" s="28"/>
      <c r="F299" s="100" t="str">
        <f t="shared" si="9"/>
        <v/>
      </c>
      <c r="G299" s="100" t="str">
        <f t="shared" si="10"/>
        <v/>
      </c>
    </row>
    <row r="300" spans="1:7" customFormat="1" x14ac:dyDescent="0.25">
      <c r="A300" s="22" t="s">
        <v>1137</v>
      </c>
      <c r="B300" s="39"/>
      <c r="C300" s="94"/>
      <c r="D300" s="22"/>
      <c r="E300" s="28"/>
      <c r="F300" s="100" t="str">
        <f t="shared" si="9"/>
        <v/>
      </c>
      <c r="G300" s="100" t="str">
        <f t="shared" si="10"/>
        <v/>
      </c>
    </row>
    <row r="301" spans="1:7" customFormat="1" x14ac:dyDescent="0.25">
      <c r="A301" s="22" t="s">
        <v>1138</v>
      </c>
      <c r="B301" s="39"/>
      <c r="C301" s="94"/>
      <c r="D301" s="22"/>
      <c r="E301" s="28"/>
      <c r="F301" s="100" t="str">
        <f t="shared" si="9"/>
        <v/>
      </c>
      <c r="G301" s="100" t="str">
        <f t="shared" si="10"/>
        <v/>
      </c>
    </row>
    <row r="302" spans="1:7" customFormat="1" x14ac:dyDescent="0.25">
      <c r="A302" s="22" t="s">
        <v>1139</v>
      </c>
      <c r="B302" s="39"/>
      <c r="C302" s="94"/>
      <c r="D302" s="22"/>
      <c r="E302" s="28"/>
      <c r="F302" s="100" t="str">
        <f t="shared" si="9"/>
        <v/>
      </c>
      <c r="G302" s="100" t="str">
        <f t="shared" si="10"/>
        <v/>
      </c>
    </row>
    <row r="303" spans="1:7" customFormat="1" x14ac:dyDescent="0.25">
      <c r="A303" s="22" t="s">
        <v>1140</v>
      </c>
      <c r="B303" s="39"/>
      <c r="C303" s="94"/>
      <c r="D303" s="22"/>
      <c r="E303" s="28"/>
      <c r="F303" s="100" t="str">
        <f t="shared" si="9"/>
        <v/>
      </c>
      <c r="G303" s="100" t="str">
        <f t="shared" si="10"/>
        <v/>
      </c>
    </row>
    <row r="304" spans="1:7" customFormat="1" x14ac:dyDescent="0.25">
      <c r="A304" s="22" t="s">
        <v>1141</v>
      </c>
      <c r="B304" s="39"/>
      <c r="C304" s="94"/>
      <c r="D304" s="22"/>
      <c r="E304" s="28"/>
      <c r="F304" s="100" t="str">
        <f t="shared" si="9"/>
        <v/>
      </c>
      <c r="G304" s="100" t="str">
        <f t="shared" si="10"/>
        <v/>
      </c>
    </row>
    <row r="305" spans="1:7" customFormat="1" x14ac:dyDescent="0.25">
      <c r="A305" s="22" t="s">
        <v>1142</v>
      </c>
      <c r="B305" s="39" t="s">
        <v>89</v>
      </c>
      <c r="C305" s="94">
        <f>SUM(C287:C304)</f>
        <v>0</v>
      </c>
      <c r="D305" s="22">
        <f>SUM(D287:D304)</f>
        <v>0</v>
      </c>
      <c r="E305" s="28"/>
      <c r="F305" s="108">
        <f>SUM(F287:F304)</f>
        <v>0</v>
      </c>
      <c r="G305" s="108">
        <f>SUM(G287:G304)</f>
        <v>0</v>
      </c>
    </row>
    <row r="306" spans="1:7" customFormat="1" x14ac:dyDescent="0.25">
      <c r="A306" s="22" t="s">
        <v>1143</v>
      </c>
      <c r="B306" s="39"/>
      <c r="C306" s="22"/>
      <c r="D306" s="22"/>
      <c r="E306" s="28"/>
      <c r="F306" s="28"/>
      <c r="G306" s="28"/>
    </row>
    <row r="307" spans="1:7" customFormat="1" x14ac:dyDescent="0.25">
      <c r="A307" s="22" t="s">
        <v>1144</v>
      </c>
      <c r="B307" s="39"/>
      <c r="C307" s="22"/>
      <c r="D307" s="22"/>
      <c r="E307" s="28"/>
      <c r="F307" s="28"/>
      <c r="G307" s="28"/>
    </row>
    <row r="308" spans="1:7" customFormat="1" x14ac:dyDescent="0.25">
      <c r="A308" s="22" t="s">
        <v>1145</v>
      </c>
      <c r="B308" s="39"/>
      <c r="C308" s="22"/>
      <c r="D308" s="22"/>
      <c r="E308" s="28"/>
      <c r="F308" s="28"/>
      <c r="G308" s="28"/>
    </row>
    <row r="309" spans="1:7" customFormat="1" x14ac:dyDescent="0.25">
      <c r="A309" s="42"/>
      <c r="B309" s="42" t="s">
        <v>1294</v>
      </c>
      <c r="C309" s="42" t="s">
        <v>59</v>
      </c>
      <c r="D309" s="42" t="s">
        <v>1119</v>
      </c>
      <c r="E309" s="42"/>
      <c r="F309" s="42" t="s">
        <v>414</v>
      </c>
      <c r="G309" s="42" t="s">
        <v>1122</v>
      </c>
    </row>
    <row r="310" spans="1:7" customFormat="1" x14ac:dyDescent="0.25">
      <c r="A310" s="22" t="s">
        <v>1146</v>
      </c>
      <c r="B310" s="39"/>
      <c r="C310" s="94"/>
      <c r="D310" s="22"/>
      <c r="E310" s="28"/>
      <c r="F310" s="100" t="str">
        <f>IF($C$328=0,"",IF(C310="[For completion]","",C310/$C$328))</f>
        <v/>
      </c>
      <c r="G310" s="100" t="str">
        <f>IF($D$328=0,"",IF(D310="[For completion]","",D310/$D$328))</f>
        <v/>
      </c>
    </row>
    <row r="311" spans="1:7" customFormat="1" x14ac:dyDescent="0.25">
      <c r="A311" s="22" t="s">
        <v>1147</v>
      </c>
      <c r="B311" s="39"/>
      <c r="C311" s="94"/>
      <c r="D311" s="22"/>
      <c r="E311" s="28"/>
      <c r="F311" s="100" t="str">
        <f t="shared" ref="F311:F327" si="11">IF($C$328=0,"",IF(C311="[For completion]","",C311/$C$328))</f>
        <v/>
      </c>
      <c r="G311" s="100" t="str">
        <f t="shared" ref="G311:G327" si="12">IF($D$328=0,"",IF(D311="[For completion]","",D311/$D$328))</f>
        <v/>
      </c>
    </row>
    <row r="312" spans="1:7" customFormat="1" x14ac:dyDescent="0.25">
      <c r="A312" s="22" t="s">
        <v>1148</v>
      </c>
      <c r="B312" s="39"/>
      <c r="C312" s="94"/>
      <c r="D312" s="22"/>
      <c r="E312" s="28"/>
      <c r="F312" s="100" t="str">
        <f t="shared" si="11"/>
        <v/>
      </c>
      <c r="G312" s="100" t="str">
        <f t="shared" si="12"/>
        <v/>
      </c>
    </row>
    <row r="313" spans="1:7" customFormat="1" x14ac:dyDescent="0.25">
      <c r="A313" s="22" t="s">
        <v>1149</v>
      </c>
      <c r="B313" s="39"/>
      <c r="C313" s="94"/>
      <c r="D313" s="22"/>
      <c r="E313" s="28"/>
      <c r="F313" s="100" t="str">
        <f t="shared" si="11"/>
        <v/>
      </c>
      <c r="G313" s="100" t="str">
        <f t="shared" si="12"/>
        <v/>
      </c>
    </row>
    <row r="314" spans="1:7" customFormat="1" x14ac:dyDescent="0.25">
      <c r="A314" s="22" t="s">
        <v>1150</v>
      </c>
      <c r="B314" s="39"/>
      <c r="C314" s="94"/>
      <c r="D314" s="22"/>
      <c r="E314" s="28"/>
      <c r="F314" s="100" t="str">
        <f t="shared" si="11"/>
        <v/>
      </c>
      <c r="G314" s="100" t="str">
        <f t="shared" si="12"/>
        <v/>
      </c>
    </row>
    <row r="315" spans="1:7" customFormat="1" x14ac:dyDescent="0.25">
      <c r="A315" s="22" t="s">
        <v>1151</v>
      </c>
      <c r="B315" s="39"/>
      <c r="C315" s="94"/>
      <c r="D315" s="22"/>
      <c r="E315" s="28"/>
      <c r="F315" s="100" t="str">
        <f t="shared" si="11"/>
        <v/>
      </c>
      <c r="G315" s="100" t="str">
        <f t="shared" si="12"/>
        <v/>
      </c>
    </row>
    <row r="316" spans="1:7" customFormat="1" x14ac:dyDescent="0.25">
      <c r="A316" s="22" t="s">
        <v>1152</v>
      </c>
      <c r="B316" s="39"/>
      <c r="C316" s="94"/>
      <c r="D316" s="22"/>
      <c r="E316" s="28"/>
      <c r="F316" s="100" t="str">
        <f t="shared" si="11"/>
        <v/>
      </c>
      <c r="G316" s="100" t="str">
        <f t="shared" si="12"/>
        <v/>
      </c>
    </row>
    <row r="317" spans="1:7" customFormat="1" x14ac:dyDescent="0.25">
      <c r="A317" s="22" t="s">
        <v>1153</v>
      </c>
      <c r="B317" s="39"/>
      <c r="C317" s="94"/>
      <c r="D317" s="22"/>
      <c r="E317" s="28"/>
      <c r="F317" s="100" t="str">
        <f t="shared" si="11"/>
        <v/>
      </c>
      <c r="G317" s="100" t="str">
        <f t="shared" si="12"/>
        <v/>
      </c>
    </row>
    <row r="318" spans="1:7" customFormat="1" x14ac:dyDescent="0.25">
      <c r="A318" s="22" t="s">
        <v>1154</v>
      </c>
      <c r="B318" s="39"/>
      <c r="C318" s="94"/>
      <c r="D318" s="22"/>
      <c r="E318" s="28"/>
      <c r="F318" s="100" t="str">
        <f t="shared" si="11"/>
        <v/>
      </c>
      <c r="G318" s="100" t="str">
        <f t="shared" si="12"/>
        <v/>
      </c>
    </row>
    <row r="319" spans="1:7" customFormat="1" x14ac:dyDescent="0.25">
      <c r="A319" s="22" t="s">
        <v>1155</v>
      </c>
      <c r="B319" s="39"/>
      <c r="C319" s="94"/>
      <c r="D319" s="22"/>
      <c r="E319" s="28"/>
      <c r="F319" s="100" t="str">
        <f t="shared" si="11"/>
        <v/>
      </c>
      <c r="G319" s="100" t="str">
        <f t="shared" si="12"/>
        <v/>
      </c>
    </row>
    <row r="320" spans="1:7" customFormat="1" x14ac:dyDescent="0.25">
      <c r="A320" s="22" t="s">
        <v>1193</v>
      </c>
      <c r="B320" s="39"/>
      <c r="C320" s="94"/>
      <c r="D320" s="22"/>
      <c r="E320" s="28"/>
      <c r="F320" s="100" t="str">
        <f t="shared" si="11"/>
        <v/>
      </c>
      <c r="G320" s="100" t="str">
        <f t="shared" si="12"/>
        <v/>
      </c>
    </row>
    <row r="321" spans="1:7" customFormat="1" x14ac:dyDescent="0.25">
      <c r="A321" s="22" t="s">
        <v>1194</v>
      </c>
      <c r="B321" s="39"/>
      <c r="C321" s="94"/>
      <c r="D321" s="22"/>
      <c r="E321" s="28"/>
      <c r="F321" s="100" t="str">
        <f>IF($C$328=0,"",IF(C321="[For completion]","",C321/$C$328))</f>
        <v/>
      </c>
      <c r="G321" s="100" t="str">
        <f t="shared" si="12"/>
        <v/>
      </c>
    </row>
    <row r="322" spans="1:7" customFormat="1" x14ac:dyDescent="0.25">
      <c r="A322" s="22" t="s">
        <v>1195</v>
      </c>
      <c r="B322" s="39"/>
      <c r="C322" s="94"/>
      <c r="D322" s="22"/>
      <c r="E322" s="28"/>
      <c r="F322" s="100" t="str">
        <f t="shared" si="11"/>
        <v/>
      </c>
      <c r="G322" s="100" t="str">
        <f t="shared" si="12"/>
        <v/>
      </c>
    </row>
    <row r="323" spans="1:7" customFormat="1" x14ac:dyDescent="0.25">
      <c r="A323" s="22" t="s">
        <v>1196</v>
      </c>
      <c r="B323" s="39"/>
      <c r="C323" s="94"/>
      <c r="D323" s="22"/>
      <c r="E323" s="28"/>
      <c r="F323" s="100" t="str">
        <f t="shared" si="11"/>
        <v/>
      </c>
      <c r="G323" s="100" t="str">
        <f t="shared" si="12"/>
        <v/>
      </c>
    </row>
    <row r="324" spans="1:7" customFormat="1" x14ac:dyDescent="0.25">
      <c r="A324" s="22" t="s">
        <v>1197</v>
      </c>
      <c r="B324" s="39"/>
      <c r="C324" s="94"/>
      <c r="D324" s="22"/>
      <c r="E324" s="28"/>
      <c r="F324" s="100" t="str">
        <f t="shared" si="11"/>
        <v/>
      </c>
      <c r="G324" s="100" t="str">
        <f t="shared" si="12"/>
        <v/>
      </c>
    </row>
    <row r="325" spans="1:7" customFormat="1" x14ac:dyDescent="0.25">
      <c r="A325" s="22" t="s">
        <v>1198</v>
      </c>
      <c r="B325" s="39"/>
      <c r="C325" s="94"/>
      <c r="D325" s="22"/>
      <c r="E325" s="28"/>
      <c r="F325" s="100" t="str">
        <f t="shared" si="11"/>
        <v/>
      </c>
      <c r="G325" s="100" t="str">
        <f t="shared" si="12"/>
        <v/>
      </c>
    </row>
    <row r="326" spans="1:7" customFormat="1" x14ac:dyDescent="0.25">
      <c r="A326" s="22" t="s">
        <v>1199</v>
      </c>
      <c r="B326" s="39"/>
      <c r="C326" s="94"/>
      <c r="D326" s="22"/>
      <c r="E326" s="28"/>
      <c r="F326" s="100" t="str">
        <f t="shared" si="11"/>
        <v/>
      </c>
      <c r="G326" s="100" t="str">
        <f t="shared" si="12"/>
        <v/>
      </c>
    </row>
    <row r="327" spans="1:7" customFormat="1" x14ac:dyDescent="0.25">
      <c r="A327" s="22" t="s">
        <v>1200</v>
      </c>
      <c r="B327" s="39"/>
      <c r="C327" s="94"/>
      <c r="D327" s="22"/>
      <c r="E327" s="28"/>
      <c r="F327" s="100" t="str">
        <f t="shared" si="11"/>
        <v/>
      </c>
      <c r="G327" s="100" t="str">
        <f t="shared" si="12"/>
        <v/>
      </c>
    </row>
    <row r="328" spans="1:7" customFormat="1" x14ac:dyDescent="0.25">
      <c r="A328" s="22" t="s">
        <v>1201</v>
      </c>
      <c r="B328" s="39" t="s">
        <v>89</v>
      </c>
      <c r="C328" s="94">
        <f>SUM(C310:C327)</f>
        <v>0</v>
      </c>
      <c r="D328" s="22">
        <f>SUM(D310:D327)</f>
        <v>0</v>
      </c>
      <c r="E328" s="28"/>
      <c r="F328" s="108">
        <f>SUM(F310:F327)</f>
        <v>0</v>
      </c>
      <c r="G328" s="108">
        <f>SUM(G310:G327)</f>
        <v>0</v>
      </c>
    </row>
    <row r="329" spans="1:7" customFormat="1" x14ac:dyDescent="0.25">
      <c r="A329" s="22" t="s">
        <v>1156</v>
      </c>
      <c r="B329" s="39"/>
      <c r="C329" s="22"/>
      <c r="D329" s="22"/>
      <c r="E329" s="28"/>
      <c r="F329" s="28"/>
      <c r="G329" s="28"/>
    </row>
    <row r="330" spans="1:7" customFormat="1" x14ac:dyDescent="0.25">
      <c r="A330" s="22" t="s">
        <v>1202</v>
      </c>
      <c r="B330" s="39"/>
      <c r="C330" s="22"/>
      <c r="D330" s="22"/>
      <c r="E330" s="28"/>
      <c r="F330" s="28"/>
      <c r="G330" s="28"/>
    </row>
    <row r="331" spans="1:7" customFormat="1" x14ac:dyDescent="0.25">
      <c r="A331" s="22" t="s">
        <v>1203</v>
      </c>
      <c r="B331" s="39"/>
      <c r="C331" s="22"/>
      <c r="D331" s="22"/>
      <c r="E331" s="28"/>
      <c r="F331" s="28"/>
      <c r="G331" s="28"/>
    </row>
    <row r="332" spans="1:7" customFormat="1" x14ac:dyDescent="0.25">
      <c r="A332" s="42"/>
      <c r="B332" s="42" t="s">
        <v>1271</v>
      </c>
      <c r="C332" s="42" t="s">
        <v>59</v>
      </c>
      <c r="D332" s="42" t="s">
        <v>1119</v>
      </c>
      <c r="E332" s="42"/>
      <c r="F332" s="42" t="s">
        <v>414</v>
      </c>
      <c r="G332" s="42" t="s">
        <v>1122</v>
      </c>
    </row>
    <row r="333" spans="1:7" customFormat="1" x14ac:dyDescent="0.25">
      <c r="A333" s="22" t="s">
        <v>1204</v>
      </c>
      <c r="B333" s="39" t="s">
        <v>1112</v>
      </c>
      <c r="C333" s="94"/>
      <c r="D333" s="22"/>
      <c r="E333" s="28"/>
      <c r="F333" s="100" t="str">
        <f>IF($C$346=0,"",IF(C333="[For completion]","",C333/$C$346))</f>
        <v/>
      </c>
      <c r="G333" s="100" t="str">
        <f>IF($D$346=0,"",IF(D333="[For completion]","",D333/$D$346))</f>
        <v/>
      </c>
    </row>
    <row r="334" spans="1:7" customFormat="1" x14ac:dyDescent="0.25">
      <c r="A334" s="22" t="s">
        <v>1205</v>
      </c>
      <c r="B334" s="39" t="s">
        <v>1113</v>
      </c>
      <c r="C334" s="94"/>
      <c r="D334" s="22"/>
      <c r="E334" s="28"/>
      <c r="F334" s="100" t="str">
        <f t="shared" ref="F334:F345" si="13">IF($C$346=0,"",IF(C334="[For completion]","",C334/$C$346))</f>
        <v/>
      </c>
      <c r="G334" s="100" t="str">
        <f t="shared" ref="G334:G345" si="14">IF($D$346=0,"",IF(D334="[For completion]","",D334/$D$346))</f>
        <v/>
      </c>
    </row>
    <row r="335" spans="1:7" customFormat="1" x14ac:dyDescent="0.25">
      <c r="A335" s="22" t="s">
        <v>1206</v>
      </c>
      <c r="B335" s="39" t="s">
        <v>1275</v>
      </c>
      <c r="C335" s="94"/>
      <c r="D335" s="22"/>
      <c r="E335" s="28"/>
      <c r="F335" s="100" t="str">
        <f t="shared" si="13"/>
        <v/>
      </c>
      <c r="G335" s="100" t="str">
        <f t="shared" si="14"/>
        <v/>
      </c>
    </row>
    <row r="336" spans="1:7" customFormat="1" x14ac:dyDescent="0.25">
      <c r="A336" s="22" t="s">
        <v>1207</v>
      </c>
      <c r="B336" s="39" t="s">
        <v>1114</v>
      </c>
      <c r="C336" s="94"/>
      <c r="D336" s="22"/>
      <c r="E336" s="28"/>
      <c r="F336" s="100" t="str">
        <f t="shared" si="13"/>
        <v/>
      </c>
      <c r="G336" s="100" t="str">
        <f t="shared" si="14"/>
        <v/>
      </c>
    </row>
    <row r="337" spans="1:7" customFormat="1" x14ac:dyDescent="0.25">
      <c r="A337" s="22" t="s">
        <v>1208</v>
      </c>
      <c r="B337" s="39" t="s">
        <v>1115</v>
      </c>
      <c r="C337" s="94"/>
      <c r="D337" s="22"/>
      <c r="E337" s="28"/>
      <c r="F337" s="100" t="str">
        <f t="shared" si="13"/>
        <v/>
      </c>
      <c r="G337" s="100" t="str">
        <f t="shared" si="14"/>
        <v/>
      </c>
    </row>
    <row r="338" spans="1:7" customFormat="1" x14ac:dyDescent="0.25">
      <c r="A338" s="22" t="s">
        <v>1209</v>
      </c>
      <c r="B338" s="39" t="s">
        <v>1116</v>
      </c>
      <c r="C338" s="94"/>
      <c r="D338" s="22"/>
      <c r="E338" s="28"/>
      <c r="F338" s="100" t="str">
        <f t="shared" si="13"/>
        <v/>
      </c>
      <c r="G338" s="100" t="str">
        <f t="shared" si="14"/>
        <v/>
      </c>
    </row>
    <row r="339" spans="1:7" customFormat="1" x14ac:dyDescent="0.25">
      <c r="A339" s="22" t="s">
        <v>1210</v>
      </c>
      <c r="B339" s="39" t="s">
        <v>1117</v>
      </c>
      <c r="C339" s="94"/>
      <c r="D339" s="22"/>
      <c r="E339" s="28"/>
      <c r="F339" s="100" t="str">
        <f t="shared" si="13"/>
        <v/>
      </c>
      <c r="G339" s="100" t="str">
        <f t="shared" si="14"/>
        <v/>
      </c>
    </row>
    <row r="340" spans="1:7" customFormat="1" x14ac:dyDescent="0.25">
      <c r="A340" s="22" t="s">
        <v>1211</v>
      </c>
      <c r="B340" s="39" t="s">
        <v>1118</v>
      </c>
      <c r="C340" s="94"/>
      <c r="D340" s="22"/>
      <c r="E340" s="28"/>
      <c r="F340" s="100" t="str">
        <f t="shared" si="13"/>
        <v/>
      </c>
      <c r="G340" s="100" t="str">
        <f t="shared" si="14"/>
        <v/>
      </c>
    </row>
    <row r="341" spans="1:7" customFormat="1" x14ac:dyDescent="0.25">
      <c r="A341" s="22" t="s">
        <v>1212</v>
      </c>
      <c r="B341" s="39" t="s">
        <v>1524</v>
      </c>
      <c r="C341" s="94"/>
      <c r="D341" s="22"/>
      <c r="E341" s="28"/>
      <c r="F341" s="100" t="str">
        <f t="shared" si="13"/>
        <v/>
      </c>
      <c r="G341" s="100" t="str">
        <f t="shared" si="14"/>
        <v/>
      </c>
    </row>
    <row r="342" spans="1:7" customFormat="1" x14ac:dyDescent="0.25">
      <c r="A342" s="22" t="s">
        <v>1213</v>
      </c>
      <c r="B342" s="22" t="s">
        <v>1527</v>
      </c>
      <c r="C342" s="94"/>
      <c r="D342" s="22"/>
      <c r="F342" s="100" t="str">
        <f t="shared" si="13"/>
        <v/>
      </c>
      <c r="G342" s="100" t="str">
        <f t="shared" si="14"/>
        <v/>
      </c>
    </row>
    <row r="343" spans="1:7" customFormat="1" x14ac:dyDescent="0.25">
      <c r="A343" s="22" t="s">
        <v>1214</v>
      </c>
      <c r="B343" s="22" t="s">
        <v>1525</v>
      </c>
      <c r="C343" s="94"/>
      <c r="D343" s="22"/>
      <c r="F343" s="100" t="str">
        <f t="shared" si="13"/>
        <v/>
      </c>
      <c r="G343" s="100" t="str">
        <f t="shared" si="14"/>
        <v/>
      </c>
    </row>
    <row r="344" spans="1:7" customFormat="1" x14ac:dyDescent="0.25">
      <c r="A344" s="22" t="s">
        <v>1521</v>
      </c>
      <c r="B344" s="39" t="s">
        <v>1526</v>
      </c>
      <c r="C344" s="94"/>
      <c r="D344" s="22"/>
      <c r="E344" s="28"/>
      <c r="F344" s="100" t="str">
        <f t="shared" si="13"/>
        <v/>
      </c>
      <c r="G344" s="100" t="str">
        <f t="shared" si="14"/>
        <v/>
      </c>
    </row>
    <row r="345" spans="1:7" customFormat="1" x14ac:dyDescent="0.25">
      <c r="A345" s="22" t="s">
        <v>1522</v>
      </c>
      <c r="B345" s="22" t="s">
        <v>1163</v>
      </c>
      <c r="C345" s="94"/>
      <c r="D345" s="22"/>
      <c r="F345" s="100" t="str">
        <f t="shared" si="13"/>
        <v/>
      </c>
      <c r="G345" s="100" t="str">
        <f t="shared" si="14"/>
        <v/>
      </c>
    </row>
    <row r="346" spans="1:7" customFormat="1" x14ac:dyDescent="0.25">
      <c r="A346" s="22" t="s">
        <v>1523</v>
      </c>
      <c r="B346" s="39" t="s">
        <v>89</v>
      </c>
      <c r="C346" s="94">
        <f>SUM(C333:C345)</f>
        <v>0</v>
      </c>
      <c r="D346" s="22">
        <f>SUM(D333:D345)</f>
        <v>0</v>
      </c>
      <c r="E346" s="28"/>
      <c r="F346" s="108">
        <f>SUM(F333:F345)</f>
        <v>0</v>
      </c>
      <c r="G346" s="108">
        <f>SUM(G333:G345)</f>
        <v>0</v>
      </c>
    </row>
    <row r="347" spans="1:7" customFormat="1" x14ac:dyDescent="0.25">
      <c r="A347" s="22" t="s">
        <v>1215</v>
      </c>
      <c r="B347" s="39"/>
      <c r="C347" s="94"/>
      <c r="D347" s="22"/>
      <c r="E347" s="28"/>
      <c r="F347" s="108"/>
      <c r="G347" s="108"/>
    </row>
    <row r="348" spans="1:7" customFormat="1" x14ac:dyDescent="0.25">
      <c r="A348" s="22" t="s">
        <v>1528</v>
      </c>
      <c r="B348" s="39"/>
      <c r="C348" s="94"/>
      <c r="D348" s="22"/>
      <c r="E348" s="28"/>
      <c r="F348" s="108"/>
      <c r="G348" s="108"/>
    </row>
    <row r="349" spans="1:7" customFormat="1" x14ac:dyDescent="0.25">
      <c r="A349" s="22" t="s">
        <v>1529</v>
      </c>
    </row>
    <row r="350" spans="1:7" customFormat="1" x14ac:dyDescent="0.25">
      <c r="A350" s="22" t="s">
        <v>1530</v>
      </c>
    </row>
    <row r="351" spans="1:7" customFormat="1" x14ac:dyDescent="0.25">
      <c r="A351" s="22" t="s">
        <v>1531</v>
      </c>
      <c r="B351" s="39"/>
      <c r="C351" s="94"/>
      <c r="D351" s="22"/>
      <c r="E351" s="28"/>
      <c r="F351" s="108"/>
      <c r="G351" s="108"/>
    </row>
    <row r="352" spans="1:7" customFormat="1" x14ac:dyDescent="0.25">
      <c r="A352" s="22" t="s">
        <v>1532</v>
      </c>
      <c r="B352" s="39"/>
      <c r="C352" s="94"/>
      <c r="D352" s="22"/>
      <c r="E352" s="28"/>
      <c r="F352" s="108"/>
      <c r="G352" s="108"/>
    </row>
    <row r="353" spans="1:7" customFormat="1" x14ac:dyDescent="0.25">
      <c r="A353" s="22" t="s">
        <v>1533</v>
      </c>
      <c r="B353" s="39"/>
      <c r="C353" s="94"/>
      <c r="D353" s="22"/>
      <c r="E353" s="28"/>
      <c r="F353" s="108"/>
      <c r="G353" s="108"/>
    </row>
    <row r="354" spans="1:7" customFormat="1" x14ac:dyDescent="0.25">
      <c r="A354" s="22" t="s">
        <v>1534</v>
      </c>
      <c r="B354" s="39"/>
      <c r="C354" s="94"/>
      <c r="D354" s="22"/>
      <c r="E354" s="28"/>
      <c r="F354" s="108"/>
      <c r="G354" s="108"/>
    </row>
    <row r="355" spans="1:7" customFormat="1" x14ac:dyDescent="0.25">
      <c r="A355" s="22" t="s">
        <v>1535</v>
      </c>
      <c r="B355" s="39"/>
      <c r="C355" s="22"/>
      <c r="D355" s="22"/>
      <c r="E355" s="28"/>
      <c r="F355" s="28"/>
      <c r="G355" s="28"/>
    </row>
    <row r="356" spans="1:7" customFormat="1" x14ac:dyDescent="0.25">
      <c r="A356" s="22" t="s">
        <v>1547</v>
      </c>
      <c r="B356" s="39"/>
      <c r="C356" s="22"/>
      <c r="D356" s="22"/>
      <c r="E356" s="28"/>
      <c r="F356" s="28"/>
      <c r="G356" s="28"/>
    </row>
    <row r="357" spans="1:7" customFormat="1" x14ac:dyDescent="0.25">
      <c r="A357" s="42"/>
      <c r="B357" s="42" t="s">
        <v>1272</v>
      </c>
      <c r="C357" s="42" t="s">
        <v>59</v>
      </c>
      <c r="D357" s="42" t="s">
        <v>1119</v>
      </c>
      <c r="E357" s="42"/>
      <c r="F357" s="42" t="s">
        <v>414</v>
      </c>
      <c r="G357" s="42" t="s">
        <v>1122</v>
      </c>
    </row>
    <row r="358" spans="1:7" customFormat="1" x14ac:dyDescent="0.25">
      <c r="A358" s="22" t="s">
        <v>1330</v>
      </c>
      <c r="B358" s="39" t="s">
        <v>1157</v>
      </c>
      <c r="C358" s="94"/>
      <c r="D358" s="22"/>
      <c r="E358" s="28"/>
      <c r="F358" s="100" t="str">
        <f>IF($C$365=0,"",IF(C358="[For completion]","",C358/$C$365))</f>
        <v/>
      </c>
      <c r="G358" s="100" t="str">
        <f>IF($D$365=0,"",IF(D358="[For completion]","",D358/$D$365))</f>
        <v/>
      </c>
    </row>
    <row r="359" spans="1:7" customFormat="1" x14ac:dyDescent="0.25">
      <c r="A359" s="22" t="s">
        <v>1331</v>
      </c>
      <c r="B359" s="112" t="s">
        <v>1158</v>
      </c>
      <c r="C359" s="94"/>
      <c r="D359" s="22"/>
      <c r="E359" s="28"/>
      <c r="F359" s="100" t="str">
        <f t="shared" ref="F359:F364" si="15">IF($C$365=0,"",IF(C359="[For completion]","",C359/$C$365))</f>
        <v/>
      </c>
      <c r="G359" s="100" t="str">
        <f t="shared" ref="G359:G364" si="16">IF($D$365=0,"",IF(D359="[For completion]","",D359/$D$365))</f>
        <v/>
      </c>
    </row>
    <row r="360" spans="1:7" customFormat="1" x14ac:dyDescent="0.25">
      <c r="A360" s="22" t="s">
        <v>1332</v>
      </c>
      <c r="B360" s="39" t="s">
        <v>1159</v>
      </c>
      <c r="C360" s="94"/>
      <c r="D360" s="22"/>
      <c r="E360" s="28"/>
      <c r="F360" s="100" t="str">
        <f t="shared" si="15"/>
        <v/>
      </c>
      <c r="G360" s="100" t="str">
        <f t="shared" si="16"/>
        <v/>
      </c>
    </row>
    <row r="361" spans="1:7" customFormat="1" x14ac:dyDescent="0.25">
      <c r="A361" s="22" t="s">
        <v>1333</v>
      </c>
      <c r="B361" s="39" t="s">
        <v>1160</v>
      </c>
      <c r="C361" s="94"/>
      <c r="D361" s="22"/>
      <c r="E361" s="28"/>
      <c r="F361" s="100" t="str">
        <f t="shared" si="15"/>
        <v/>
      </c>
      <c r="G361" s="100" t="str">
        <f t="shared" si="16"/>
        <v/>
      </c>
    </row>
    <row r="362" spans="1:7" customFormat="1" x14ac:dyDescent="0.25">
      <c r="A362" s="22" t="s">
        <v>1334</v>
      </c>
      <c r="B362" s="39" t="s">
        <v>1161</v>
      </c>
      <c r="C362" s="94"/>
      <c r="D362" s="22"/>
      <c r="E362" s="28"/>
      <c r="F362" s="100" t="str">
        <f t="shared" si="15"/>
        <v/>
      </c>
      <c r="G362" s="100" t="str">
        <f t="shared" si="16"/>
        <v/>
      </c>
    </row>
    <row r="363" spans="1:7" customFormat="1" x14ac:dyDescent="0.25">
      <c r="A363" s="22" t="s">
        <v>1335</v>
      </c>
      <c r="B363" s="39" t="s">
        <v>1162</v>
      </c>
      <c r="C363" s="94"/>
      <c r="D363" s="22"/>
      <c r="E363" s="28"/>
      <c r="F363" s="100" t="str">
        <f t="shared" si="15"/>
        <v/>
      </c>
      <c r="G363" s="100" t="str">
        <f t="shared" si="16"/>
        <v/>
      </c>
    </row>
    <row r="364" spans="1:7" customFormat="1" x14ac:dyDescent="0.25">
      <c r="A364" s="22" t="s">
        <v>1336</v>
      </c>
      <c r="B364" s="39" t="s">
        <v>1120</v>
      </c>
      <c r="C364" s="94"/>
      <c r="D364" s="22"/>
      <c r="E364" s="28"/>
      <c r="F364" s="100" t="str">
        <f t="shared" si="15"/>
        <v/>
      </c>
      <c r="G364" s="100" t="str">
        <f t="shared" si="16"/>
        <v/>
      </c>
    </row>
    <row r="365" spans="1:7" customFormat="1" x14ac:dyDescent="0.25">
      <c r="A365" s="22" t="s">
        <v>1337</v>
      </c>
      <c r="B365" s="39" t="s">
        <v>89</v>
      </c>
      <c r="C365" s="94">
        <f>SUM(C358:C364)</f>
        <v>0</v>
      </c>
      <c r="D365" s="22">
        <f>SUM(D358:D364)</f>
        <v>0</v>
      </c>
      <c r="E365" s="28"/>
      <c r="F365" s="108">
        <f>SUM(F358:F364)</f>
        <v>0</v>
      </c>
      <c r="G365" s="108">
        <f>SUM(G358:G364)</f>
        <v>0</v>
      </c>
    </row>
    <row r="366" spans="1:7" customFormat="1" x14ac:dyDescent="0.25">
      <c r="A366" s="22" t="s">
        <v>1216</v>
      </c>
      <c r="B366" s="39"/>
      <c r="C366" s="22"/>
      <c r="D366" s="22"/>
      <c r="E366" s="28"/>
      <c r="F366" s="28"/>
      <c r="G366" s="28"/>
    </row>
    <row r="367" spans="1:7" customFormat="1" x14ac:dyDescent="0.25">
      <c r="A367" s="42"/>
      <c r="B367" s="42" t="s">
        <v>1273</v>
      </c>
      <c r="C367" s="42" t="s">
        <v>59</v>
      </c>
      <c r="D367" s="42" t="s">
        <v>1119</v>
      </c>
      <c r="E367" s="42"/>
      <c r="F367" s="42" t="s">
        <v>414</v>
      </c>
      <c r="G367" s="42" t="s">
        <v>1122</v>
      </c>
    </row>
    <row r="368" spans="1:7" customFormat="1" x14ac:dyDescent="0.25">
      <c r="A368" s="22" t="s">
        <v>1338</v>
      </c>
      <c r="B368" s="39" t="s">
        <v>1241</v>
      </c>
      <c r="C368" s="94"/>
      <c r="D368" s="22"/>
      <c r="E368" s="28"/>
      <c r="F368" s="100" t="str">
        <f>IF($C$372=0,"",IF(C368="[For completion]","",C368/$C$372))</f>
        <v/>
      </c>
      <c r="G368" s="100" t="str">
        <f>IF($D$372=0,"",IF(D368="[For completion]","",D368/$D$372))</f>
        <v/>
      </c>
    </row>
    <row r="369" spans="1:7" customFormat="1" x14ac:dyDescent="0.25">
      <c r="A369" s="22" t="s">
        <v>1339</v>
      </c>
      <c r="B369" s="112" t="s">
        <v>1245</v>
      </c>
      <c r="C369" s="94"/>
      <c r="D369" s="22"/>
      <c r="E369" s="28"/>
      <c r="F369" s="100" t="str">
        <f>IF($C$372=0,"",IF(C369="[For completion]","",C369/$C$372))</f>
        <v/>
      </c>
      <c r="G369" s="100" t="str">
        <f>IF($D$372=0,"",IF(D369="[For completion]","",D369/$D$372))</f>
        <v/>
      </c>
    </row>
    <row r="370" spans="1:7" customFormat="1" x14ac:dyDescent="0.25">
      <c r="A370" s="22" t="s">
        <v>1340</v>
      </c>
      <c r="B370" s="39" t="s">
        <v>1120</v>
      </c>
      <c r="C370" s="94"/>
      <c r="D370" s="22"/>
      <c r="E370" s="28"/>
      <c r="F370" s="100" t="str">
        <f>IF($C$372=0,"",IF(C370="[For completion]","",C370/$C$372))</f>
        <v/>
      </c>
      <c r="G370" s="100" t="str">
        <f>IF($D$372=0,"",IF(D370="[For completion]","",D370/$D$372))</f>
        <v/>
      </c>
    </row>
    <row r="371" spans="1:7" customFormat="1" x14ac:dyDescent="0.25">
      <c r="A371" s="22" t="s">
        <v>1341</v>
      </c>
      <c r="B371" s="22" t="s">
        <v>1163</v>
      </c>
      <c r="C371" s="94"/>
      <c r="D371" s="22"/>
      <c r="E371" s="28"/>
      <c r="F371" s="100" t="str">
        <f>IF($C$372=0,"",IF(C371="[For completion]","",C371/$C$372))</f>
        <v/>
      </c>
      <c r="G371" s="100" t="str">
        <f>IF($D$372=0,"",IF(D371="[For completion]","",D371/$D$372))</f>
        <v/>
      </c>
    </row>
    <row r="372" spans="1:7" customFormat="1" x14ac:dyDescent="0.25">
      <c r="A372" s="22" t="s">
        <v>1342</v>
      </c>
      <c r="B372" s="39" t="s">
        <v>89</v>
      </c>
      <c r="C372" s="94">
        <f>SUM(C368:C371)</f>
        <v>0</v>
      </c>
      <c r="D372" s="22">
        <f>SUM(D368:D371)</f>
        <v>0</v>
      </c>
      <c r="E372" s="28"/>
      <c r="F372" s="108">
        <f>SUM(F368:F371)</f>
        <v>0</v>
      </c>
      <c r="G372" s="108">
        <f>SUM(G368:G371)</f>
        <v>0</v>
      </c>
    </row>
    <row r="373" spans="1:7" customFormat="1" x14ac:dyDescent="0.25">
      <c r="A373" s="22" t="s">
        <v>1343</v>
      </c>
      <c r="B373" s="39"/>
      <c r="C373" s="22"/>
      <c r="D373" s="22"/>
      <c r="E373" s="28"/>
      <c r="F373" s="28"/>
      <c r="G373" s="28"/>
    </row>
    <row r="374" spans="1:7" customFormat="1" ht="15" customHeight="1" x14ac:dyDescent="0.25">
      <c r="A374" s="42"/>
      <c r="B374" s="42" t="s">
        <v>1586</v>
      </c>
      <c r="C374" s="42" t="s">
        <v>1514</v>
      </c>
      <c r="D374" s="42" t="s">
        <v>1515</v>
      </c>
      <c r="E374" s="42"/>
      <c r="F374" s="42" t="s">
        <v>1516</v>
      </c>
      <c r="G374" s="42" t="s">
        <v>1599</v>
      </c>
    </row>
    <row r="375" spans="1:7" customFormat="1" x14ac:dyDescent="0.25">
      <c r="A375" s="22" t="s">
        <v>1344</v>
      </c>
      <c r="B375" s="39" t="s">
        <v>1157</v>
      </c>
      <c r="C375" s="94"/>
      <c r="D375" s="94"/>
      <c r="E375" s="20"/>
      <c r="F375" s="114"/>
      <c r="G375" s="114"/>
    </row>
    <row r="376" spans="1:7" customFormat="1" x14ac:dyDescent="0.25">
      <c r="A376" s="22" t="s">
        <v>1345</v>
      </c>
      <c r="B376" s="39" t="s">
        <v>1158</v>
      </c>
      <c r="C376" s="94"/>
      <c r="D376" s="94"/>
      <c r="E376" s="20"/>
      <c r="F376" s="114"/>
      <c r="G376" s="114"/>
    </row>
    <row r="377" spans="1:7" customFormat="1" x14ac:dyDescent="0.25">
      <c r="A377" s="22" t="s">
        <v>1346</v>
      </c>
      <c r="B377" s="39" t="s">
        <v>1159</v>
      </c>
      <c r="C377" s="94"/>
      <c r="D377" s="94"/>
      <c r="E377" s="20"/>
      <c r="F377" s="114"/>
      <c r="G377" s="114"/>
    </row>
    <row r="378" spans="1:7" customFormat="1" x14ac:dyDescent="0.25">
      <c r="A378" s="22" t="s">
        <v>1347</v>
      </c>
      <c r="B378" s="39" t="s">
        <v>1160</v>
      </c>
      <c r="C378" s="94"/>
      <c r="D378" s="94"/>
      <c r="E378" s="20"/>
      <c r="F378" s="114"/>
      <c r="G378" s="114"/>
    </row>
    <row r="379" spans="1:7" customFormat="1" x14ac:dyDescent="0.25">
      <c r="A379" s="22" t="s">
        <v>1348</v>
      </c>
      <c r="B379" s="39" t="s">
        <v>1161</v>
      </c>
      <c r="C379" s="94"/>
      <c r="D379" s="94"/>
      <c r="E379" s="20"/>
      <c r="F379" s="114"/>
      <c r="G379" s="114"/>
    </row>
    <row r="380" spans="1:7" customFormat="1" x14ac:dyDescent="0.25">
      <c r="A380" s="22" t="s">
        <v>1349</v>
      </c>
      <c r="B380" s="39" t="s">
        <v>1162</v>
      </c>
      <c r="C380" s="94"/>
      <c r="D380" s="94"/>
      <c r="E380" s="20"/>
      <c r="F380" s="114"/>
      <c r="G380" s="114"/>
    </row>
    <row r="381" spans="1:7" customFormat="1" x14ac:dyDescent="0.25">
      <c r="A381" s="22" t="s">
        <v>1350</v>
      </c>
      <c r="B381" s="39" t="s">
        <v>1120</v>
      </c>
      <c r="C381" s="94"/>
      <c r="D381" s="94"/>
      <c r="E381" s="20"/>
      <c r="F381" s="114"/>
      <c r="G381" s="114"/>
    </row>
    <row r="382" spans="1:7" customFormat="1" x14ac:dyDescent="0.25">
      <c r="A382" s="22" t="s">
        <v>1351</v>
      </c>
      <c r="B382" s="39" t="s">
        <v>89</v>
      </c>
      <c r="C382" s="94">
        <f>SUM(C375:C381)</f>
        <v>0</v>
      </c>
      <c r="D382" s="94">
        <f>SUM(D375:D381)</f>
        <v>0</v>
      </c>
      <c r="E382" s="20"/>
      <c r="F382" s="114"/>
      <c r="G382" s="100"/>
    </row>
    <row r="383" spans="1:7" customFormat="1" x14ac:dyDescent="0.25">
      <c r="A383" s="22" t="s">
        <v>1352</v>
      </c>
      <c r="B383" s="39" t="s">
        <v>1513</v>
      </c>
      <c r="C383" s="22"/>
      <c r="D383" s="22"/>
      <c r="E383" s="20"/>
      <c r="F383" s="114"/>
      <c r="G383" s="100" t="str">
        <f>IF($D$393=0,"",IF(D382="[For completion]","",D382/$D$393))</f>
        <v/>
      </c>
    </row>
    <row r="384" spans="1:7" customFormat="1" x14ac:dyDescent="0.25">
      <c r="A384" s="22" t="s">
        <v>1353</v>
      </c>
      <c r="B384" s="22"/>
      <c r="C384" s="22"/>
      <c r="D384" s="22"/>
      <c r="E384" s="22"/>
      <c r="F384" s="22"/>
      <c r="G384" s="100" t="str">
        <f>IF($D$393=0,"",IF(D383="[For completion]","",D383/$D$393))</f>
        <v/>
      </c>
    </row>
    <row r="385" spans="1:7" customFormat="1" x14ac:dyDescent="0.25">
      <c r="A385" s="22" t="s">
        <v>1354</v>
      </c>
      <c r="B385" s="39"/>
      <c r="C385" s="94"/>
      <c r="D385" s="22"/>
      <c r="E385" s="20"/>
      <c r="F385" s="100"/>
      <c r="G385" s="100" t="str">
        <f t="shared" ref="G385:G393" si="17">IF($D$393=0,"",IF(D385="[For completion]","",D385/$D$393))</f>
        <v/>
      </c>
    </row>
    <row r="386" spans="1:7" customFormat="1" x14ac:dyDescent="0.25">
      <c r="A386" s="22" t="s">
        <v>1355</v>
      </c>
      <c r="B386" s="39"/>
      <c r="C386" s="94"/>
      <c r="D386" s="22"/>
      <c r="E386" s="20"/>
      <c r="F386" s="100"/>
      <c r="G386" s="100" t="str">
        <f t="shared" si="17"/>
        <v/>
      </c>
    </row>
    <row r="387" spans="1:7" customFormat="1" x14ac:dyDescent="0.25">
      <c r="A387" s="22" t="s">
        <v>1356</v>
      </c>
      <c r="B387" s="39"/>
      <c r="C387" s="94"/>
      <c r="D387" s="22"/>
      <c r="E387" s="20"/>
      <c r="F387" s="100"/>
      <c r="G387" s="100" t="str">
        <f t="shared" si="17"/>
        <v/>
      </c>
    </row>
    <row r="388" spans="1:7" customFormat="1" x14ac:dyDescent="0.25">
      <c r="A388" s="22" t="s">
        <v>1357</v>
      </c>
      <c r="B388" s="39"/>
      <c r="C388" s="94"/>
      <c r="D388" s="22"/>
      <c r="E388" s="20"/>
      <c r="F388" s="100"/>
      <c r="G388" s="100" t="str">
        <f t="shared" si="17"/>
        <v/>
      </c>
    </row>
    <row r="389" spans="1:7" customFormat="1" x14ac:dyDescent="0.25">
      <c r="A389" s="22" t="s">
        <v>1358</v>
      </c>
      <c r="B389" s="39"/>
      <c r="C389" s="94"/>
      <c r="D389" s="22"/>
      <c r="E389" s="20"/>
      <c r="F389" s="100"/>
      <c r="G389" s="100" t="str">
        <f t="shared" si="17"/>
        <v/>
      </c>
    </row>
    <row r="390" spans="1:7" customFormat="1" x14ac:dyDescent="0.25">
      <c r="A390" s="22" t="s">
        <v>1359</v>
      </c>
      <c r="B390" s="39"/>
      <c r="C390" s="94"/>
      <c r="D390" s="22"/>
      <c r="E390" s="20"/>
      <c r="F390" s="100"/>
      <c r="G390" s="100" t="str">
        <f t="shared" si="17"/>
        <v/>
      </c>
    </row>
    <row r="391" spans="1:7" customFormat="1" x14ac:dyDescent="0.25">
      <c r="A391" s="22" t="s">
        <v>1360</v>
      </c>
      <c r="B391" s="39"/>
      <c r="C391" s="94"/>
      <c r="D391" s="22"/>
      <c r="E391" s="20"/>
      <c r="F391" s="100"/>
      <c r="G391" s="100" t="str">
        <f t="shared" si="17"/>
        <v/>
      </c>
    </row>
    <row r="392" spans="1:7" customFormat="1" x14ac:dyDescent="0.25">
      <c r="A392" s="22" t="s">
        <v>1361</v>
      </c>
      <c r="B392" s="39"/>
      <c r="C392" s="94"/>
      <c r="D392" s="22"/>
      <c r="E392" s="20"/>
      <c r="F392" s="100"/>
      <c r="G392" s="100" t="str">
        <f t="shared" si="17"/>
        <v/>
      </c>
    </row>
    <row r="393" spans="1:7" customFormat="1" x14ac:dyDescent="0.25">
      <c r="A393" s="22" t="s">
        <v>1362</v>
      </c>
      <c r="B393" s="39"/>
      <c r="C393" s="94"/>
      <c r="D393" s="22"/>
      <c r="E393" s="20"/>
      <c r="F393" s="100"/>
      <c r="G393" s="100" t="str">
        <f t="shared" si="17"/>
        <v/>
      </c>
    </row>
    <row r="394" spans="1:7" customFormat="1" x14ac:dyDescent="0.25">
      <c r="A394" s="22" t="s">
        <v>1363</v>
      </c>
      <c r="B394" s="22"/>
      <c r="C394" s="119"/>
      <c r="D394" s="22"/>
      <c r="E394" s="20"/>
      <c r="F394" s="20"/>
      <c r="G394" s="20"/>
    </row>
    <row r="395" spans="1:7" customFormat="1" x14ac:dyDescent="0.25">
      <c r="A395" s="22" t="s">
        <v>1364</v>
      </c>
      <c r="B395" s="22"/>
      <c r="C395" s="119"/>
      <c r="D395" s="22"/>
      <c r="E395" s="20"/>
      <c r="F395" s="20"/>
      <c r="G395" s="20"/>
    </row>
    <row r="396" spans="1:7" customFormat="1" x14ac:dyDescent="0.25">
      <c r="A396" s="22" t="s">
        <v>1365</v>
      </c>
      <c r="B396" s="22"/>
      <c r="C396" s="119"/>
      <c r="D396" s="22"/>
      <c r="E396" s="20"/>
      <c r="F396" s="20"/>
      <c r="G396" s="20"/>
    </row>
    <row r="397" spans="1:7" customFormat="1" x14ac:dyDescent="0.25">
      <c r="A397" s="22" t="s">
        <v>1366</v>
      </c>
      <c r="B397" s="22"/>
      <c r="C397" s="119"/>
      <c r="D397" s="22"/>
      <c r="E397" s="20"/>
      <c r="F397" s="20"/>
      <c r="G397" s="20"/>
    </row>
    <row r="398" spans="1:7" customFormat="1" x14ac:dyDescent="0.25">
      <c r="A398" s="22" t="s">
        <v>1367</v>
      </c>
      <c r="B398" s="22"/>
      <c r="C398" s="119"/>
      <c r="D398" s="22"/>
      <c r="E398" s="20"/>
      <c r="F398" s="20"/>
      <c r="G398" s="20"/>
    </row>
    <row r="399" spans="1:7" customFormat="1" x14ac:dyDescent="0.25">
      <c r="A399" s="22" t="s">
        <v>1368</v>
      </c>
      <c r="B399" s="22"/>
      <c r="C399" s="119"/>
      <c r="D399" s="22"/>
      <c r="E399" s="20"/>
      <c r="F399" s="20"/>
      <c r="G399" s="20"/>
    </row>
    <row r="400" spans="1:7" customFormat="1" x14ac:dyDescent="0.25">
      <c r="A400" s="22" t="s">
        <v>1369</v>
      </c>
      <c r="B400" s="22"/>
      <c r="C400" s="119"/>
      <c r="D400" s="22"/>
      <c r="E400" s="20"/>
      <c r="F400" s="20"/>
      <c r="G400" s="20"/>
    </row>
    <row r="401" spans="1:7" customFormat="1" x14ac:dyDescent="0.25">
      <c r="A401" s="22" t="s">
        <v>1370</v>
      </c>
      <c r="B401" s="22"/>
      <c r="C401" s="119"/>
      <c r="D401" s="22"/>
      <c r="E401" s="20"/>
      <c r="F401" s="20"/>
      <c r="G401" s="20"/>
    </row>
    <row r="402" spans="1:7" customFormat="1" x14ac:dyDescent="0.25">
      <c r="A402" s="22" t="s">
        <v>1371</v>
      </c>
      <c r="B402" s="22"/>
      <c r="C402" s="119"/>
      <c r="D402" s="22"/>
      <c r="E402" s="20"/>
      <c r="F402" s="20"/>
      <c r="G402" s="20"/>
    </row>
    <row r="403" spans="1:7" customFormat="1" x14ac:dyDescent="0.25">
      <c r="A403" s="22" t="s">
        <v>1372</v>
      </c>
      <c r="B403" s="22"/>
      <c r="C403" s="119"/>
      <c r="D403" s="22"/>
      <c r="E403" s="20"/>
      <c r="F403" s="20"/>
      <c r="G403" s="20"/>
    </row>
    <row r="404" spans="1:7" customFormat="1" x14ac:dyDescent="0.25">
      <c r="A404" s="22" t="s">
        <v>1373</v>
      </c>
      <c r="B404" s="22"/>
      <c r="C404" s="119"/>
      <c r="D404" s="22"/>
      <c r="E404" s="20"/>
      <c r="F404" s="20"/>
      <c r="G404" s="20"/>
    </row>
    <row r="405" spans="1:7" customFormat="1" x14ac:dyDescent="0.25">
      <c r="A405" s="22" t="s">
        <v>1374</v>
      </c>
      <c r="B405" s="22"/>
      <c r="C405" s="119"/>
      <c r="D405" s="22"/>
      <c r="E405" s="20"/>
      <c r="F405" s="20"/>
      <c r="G405" s="20"/>
    </row>
    <row r="406" spans="1:7" customFormat="1" x14ac:dyDescent="0.25">
      <c r="A406" s="22" t="s">
        <v>1375</v>
      </c>
      <c r="B406" s="22"/>
      <c r="C406" s="119"/>
      <c r="D406" s="22"/>
      <c r="E406" s="20"/>
      <c r="F406" s="20"/>
      <c r="G406" s="20"/>
    </row>
    <row r="407" spans="1:7" customFormat="1" x14ac:dyDescent="0.25">
      <c r="A407" s="22" t="s">
        <v>1376</v>
      </c>
      <c r="B407" s="22"/>
      <c r="C407" s="119"/>
      <c r="D407" s="22"/>
      <c r="E407" s="20"/>
      <c r="F407" s="20"/>
      <c r="G407" s="20"/>
    </row>
    <row r="408" spans="1:7" customFormat="1" x14ac:dyDescent="0.25">
      <c r="A408" s="22" t="s">
        <v>1377</v>
      </c>
      <c r="B408" s="22"/>
      <c r="C408" s="119"/>
      <c r="D408" s="22"/>
      <c r="E408" s="20"/>
      <c r="F408" s="20"/>
      <c r="G408" s="20"/>
    </row>
    <row r="409" spans="1:7" customFormat="1" x14ac:dyDescent="0.25">
      <c r="A409" s="22" t="s">
        <v>1378</v>
      </c>
      <c r="B409" s="22"/>
      <c r="C409" s="119"/>
      <c r="D409" s="22"/>
      <c r="E409" s="20"/>
      <c r="F409" s="20"/>
      <c r="G409" s="20"/>
    </row>
    <row r="410" spans="1:7" customFormat="1" x14ac:dyDescent="0.25">
      <c r="A410" s="22" t="s">
        <v>1379</v>
      </c>
      <c r="B410" s="22"/>
      <c r="C410" s="119"/>
      <c r="D410" s="22"/>
      <c r="E410" s="20"/>
      <c r="F410" s="20"/>
      <c r="G410" s="20"/>
    </row>
    <row r="411" spans="1:7" customFormat="1" x14ac:dyDescent="0.25">
      <c r="A411" s="22" t="s">
        <v>1380</v>
      </c>
      <c r="B411" s="22"/>
      <c r="C411" s="119"/>
      <c r="D411" s="22"/>
      <c r="E411" s="20"/>
      <c r="F411" s="20"/>
      <c r="G411" s="20"/>
    </row>
    <row r="412" spans="1:7" customFormat="1" x14ac:dyDescent="0.25">
      <c r="A412" s="22" t="s">
        <v>1381</v>
      </c>
      <c r="B412" s="22"/>
      <c r="C412" s="119"/>
      <c r="D412" s="22"/>
      <c r="E412" s="20"/>
      <c r="F412" s="20"/>
      <c r="G412" s="20"/>
    </row>
    <row r="413" spans="1:7" customFormat="1" x14ac:dyDescent="0.25">
      <c r="A413" s="22" t="s">
        <v>1382</v>
      </c>
      <c r="B413" s="22"/>
      <c r="C413" s="119"/>
      <c r="D413" s="22"/>
      <c r="E413" s="20"/>
      <c r="F413" s="20"/>
      <c r="G413" s="20"/>
    </row>
    <row r="414" spans="1:7" customFormat="1" x14ac:dyDescent="0.25">
      <c r="A414" s="22" t="s">
        <v>1383</v>
      </c>
      <c r="B414" s="22"/>
      <c r="C414" s="119"/>
      <c r="D414" s="22"/>
      <c r="E414" s="20"/>
      <c r="F414" s="20"/>
      <c r="G414" s="20"/>
    </row>
    <row r="415" spans="1:7" customFormat="1" x14ac:dyDescent="0.25">
      <c r="A415" s="22" t="s">
        <v>1384</v>
      </c>
      <c r="B415" s="22"/>
      <c r="C415" s="119"/>
      <c r="D415" s="22"/>
      <c r="E415" s="20"/>
      <c r="F415" s="20"/>
      <c r="G415" s="20"/>
    </row>
    <row r="416" spans="1:7" customFormat="1" x14ac:dyDescent="0.25">
      <c r="A416" s="22" t="s">
        <v>1385</v>
      </c>
      <c r="B416" s="22"/>
      <c r="C416" s="119"/>
      <c r="D416" s="22"/>
      <c r="E416" s="20"/>
      <c r="F416" s="20"/>
      <c r="G416" s="20"/>
    </row>
    <row r="417" spans="1:7" customFormat="1" x14ac:dyDescent="0.25">
      <c r="A417" s="22" t="s">
        <v>1386</v>
      </c>
      <c r="B417" s="22"/>
      <c r="C417" s="119"/>
      <c r="D417" s="22"/>
      <c r="E417" s="20"/>
      <c r="F417" s="20"/>
      <c r="G417" s="20"/>
    </row>
    <row r="418" spans="1:7" customFormat="1" x14ac:dyDescent="0.25">
      <c r="A418" s="22" t="s">
        <v>1387</v>
      </c>
      <c r="B418" s="22"/>
      <c r="C418" s="119"/>
      <c r="D418" s="22"/>
      <c r="E418" s="20"/>
      <c r="F418" s="20"/>
      <c r="G418" s="20"/>
    </row>
    <row r="419" spans="1:7" customFormat="1" x14ac:dyDescent="0.25">
      <c r="A419" s="22" t="s">
        <v>1388</v>
      </c>
      <c r="B419" s="22"/>
      <c r="C419" s="119"/>
      <c r="D419" s="22"/>
      <c r="E419" s="20"/>
      <c r="F419" s="20"/>
      <c r="G419" s="20"/>
    </row>
    <row r="420" spans="1:7" customFormat="1" x14ac:dyDescent="0.25">
      <c r="A420" s="22" t="s">
        <v>1389</v>
      </c>
      <c r="B420" s="22"/>
      <c r="C420" s="119"/>
      <c r="D420" s="22"/>
      <c r="E420" s="20"/>
      <c r="F420" s="20"/>
      <c r="G420" s="20"/>
    </row>
    <row r="421" spans="1:7" customFormat="1" x14ac:dyDescent="0.25">
      <c r="A421" s="22" t="s">
        <v>1390</v>
      </c>
      <c r="B421" s="22"/>
      <c r="C421" s="119"/>
      <c r="D421" s="22"/>
      <c r="E421" s="20"/>
      <c r="F421" s="20"/>
      <c r="G421" s="20"/>
    </row>
    <row r="422" spans="1:7" customFormat="1" x14ac:dyDescent="0.25">
      <c r="A422" s="22" t="s">
        <v>1391</v>
      </c>
      <c r="B422" s="22"/>
      <c r="C422" s="119"/>
      <c r="D422" s="22"/>
      <c r="E422" s="20"/>
      <c r="F422" s="20"/>
      <c r="G422" s="20"/>
    </row>
    <row r="423" spans="1:7" ht="18.75" x14ac:dyDescent="0.25">
      <c r="A423" s="88"/>
      <c r="B423" s="111" t="s">
        <v>381</v>
      </c>
      <c r="C423" s="88"/>
      <c r="D423" s="88"/>
      <c r="E423" s="88"/>
      <c r="F423" s="90"/>
      <c r="G423" s="90"/>
    </row>
    <row r="424" spans="1:7" ht="15" customHeight="1" x14ac:dyDescent="0.25">
      <c r="A424" s="41"/>
      <c r="B424" s="41" t="s">
        <v>1276</v>
      </c>
      <c r="C424" s="41" t="s">
        <v>579</v>
      </c>
      <c r="D424" s="41" t="s">
        <v>580</v>
      </c>
      <c r="E424" s="41"/>
      <c r="F424" s="41" t="s">
        <v>415</v>
      </c>
      <c r="G424" s="41" t="s">
        <v>581</v>
      </c>
    </row>
    <row r="425" spans="1:7" x14ac:dyDescent="0.25">
      <c r="A425" s="22" t="s">
        <v>1164</v>
      </c>
      <c r="B425" s="22" t="s">
        <v>583</v>
      </c>
      <c r="C425" s="94" t="s">
        <v>733</v>
      </c>
      <c r="D425" s="36" t="s">
        <v>733</v>
      </c>
      <c r="E425" s="36"/>
      <c r="F425" s="53"/>
      <c r="G425" s="53"/>
    </row>
    <row r="426" spans="1:7" x14ac:dyDescent="0.25">
      <c r="A426" s="36"/>
      <c r="D426" s="36"/>
      <c r="E426" s="36"/>
      <c r="F426" s="53"/>
      <c r="G426" s="53"/>
    </row>
    <row r="427" spans="1:7" x14ac:dyDescent="0.25">
      <c r="B427" s="22" t="s">
        <v>584</v>
      </c>
      <c r="D427" s="36"/>
      <c r="E427" s="36"/>
      <c r="F427" s="53"/>
      <c r="G427" s="53"/>
    </row>
    <row r="428" spans="1:7" x14ac:dyDescent="0.25">
      <c r="A428" s="22" t="s">
        <v>1165</v>
      </c>
      <c r="B428" s="39" t="s">
        <v>1627</v>
      </c>
      <c r="C428" s="94" t="s">
        <v>733</v>
      </c>
      <c r="D428" s="95" t="s">
        <v>733</v>
      </c>
      <c r="E428" s="36"/>
      <c r="F428" s="100" t="str">
        <f t="shared" ref="F428:F451" si="18">IF($C$452=0,"",IF(C428="[for completion]","",C428/$C$452))</f>
        <v/>
      </c>
      <c r="G428" s="100" t="str">
        <f t="shared" ref="G428:G451" si="19">IF($D$452=0,"",IF(D428="[for completion]","",D428/$D$452))</f>
        <v/>
      </c>
    </row>
    <row r="429" spans="1:7" x14ac:dyDescent="0.25">
      <c r="A429" s="22" t="s">
        <v>1166</v>
      </c>
      <c r="B429" s="39" t="s">
        <v>1628</v>
      </c>
      <c r="C429" s="94" t="s">
        <v>733</v>
      </c>
      <c r="D429" s="95" t="s">
        <v>733</v>
      </c>
      <c r="E429" s="36"/>
      <c r="F429" s="100" t="str">
        <f t="shared" si="18"/>
        <v/>
      </c>
      <c r="G429" s="100" t="str">
        <f t="shared" si="19"/>
        <v/>
      </c>
    </row>
    <row r="430" spans="1:7" x14ac:dyDescent="0.25">
      <c r="A430" s="22" t="s">
        <v>1167</v>
      </c>
      <c r="B430" s="39" t="s">
        <v>1629</v>
      </c>
      <c r="C430" s="94" t="s">
        <v>733</v>
      </c>
      <c r="D430" s="95" t="s">
        <v>733</v>
      </c>
      <c r="E430" s="36"/>
      <c r="F430" s="100" t="str">
        <f t="shared" si="18"/>
        <v/>
      </c>
      <c r="G430" s="100" t="str">
        <f t="shared" si="19"/>
        <v/>
      </c>
    </row>
    <row r="431" spans="1:7" x14ac:dyDescent="0.25">
      <c r="A431" s="22" t="s">
        <v>1168</v>
      </c>
      <c r="B431" s="39" t="s">
        <v>1630</v>
      </c>
      <c r="C431" s="94" t="s">
        <v>733</v>
      </c>
      <c r="D431" s="95" t="s">
        <v>733</v>
      </c>
      <c r="E431" s="36"/>
      <c r="F431" s="100" t="str">
        <f t="shared" si="18"/>
        <v/>
      </c>
      <c r="G431" s="100" t="str">
        <f t="shared" si="19"/>
        <v/>
      </c>
    </row>
    <row r="432" spans="1:7" x14ac:dyDescent="0.25">
      <c r="A432" s="22" t="s">
        <v>1169</v>
      </c>
      <c r="B432" s="39" t="s">
        <v>1631</v>
      </c>
      <c r="C432" s="94" t="s">
        <v>733</v>
      </c>
      <c r="D432" s="95" t="s">
        <v>733</v>
      </c>
      <c r="E432" s="36"/>
      <c r="F432" s="100" t="str">
        <f t="shared" si="18"/>
        <v/>
      </c>
      <c r="G432" s="100" t="str">
        <f t="shared" si="19"/>
        <v/>
      </c>
    </row>
    <row r="433" spans="1:7" x14ac:dyDescent="0.25">
      <c r="A433" s="22" t="s">
        <v>1170</v>
      </c>
      <c r="B433" s="39" t="s">
        <v>1632</v>
      </c>
      <c r="C433" s="94" t="s">
        <v>733</v>
      </c>
      <c r="D433" s="95" t="s">
        <v>733</v>
      </c>
      <c r="E433" s="36"/>
      <c r="F433" s="100" t="str">
        <f t="shared" si="18"/>
        <v/>
      </c>
      <c r="G433" s="100" t="str">
        <f t="shared" si="19"/>
        <v/>
      </c>
    </row>
    <row r="434" spans="1:7" x14ac:dyDescent="0.25">
      <c r="A434" s="22" t="s">
        <v>1171</v>
      </c>
      <c r="B434" s="39" t="s">
        <v>1633</v>
      </c>
      <c r="C434" s="94" t="s">
        <v>733</v>
      </c>
      <c r="D434" s="95" t="s">
        <v>733</v>
      </c>
      <c r="E434" s="36"/>
      <c r="F434" s="100" t="str">
        <f t="shared" si="18"/>
        <v/>
      </c>
      <c r="G434" s="100" t="str">
        <f t="shared" si="19"/>
        <v/>
      </c>
    </row>
    <row r="435" spans="1:7" x14ac:dyDescent="0.25">
      <c r="A435" s="22" t="s">
        <v>1172</v>
      </c>
      <c r="B435" s="39" t="s">
        <v>1634</v>
      </c>
      <c r="C435" s="94" t="s">
        <v>733</v>
      </c>
      <c r="D435" s="95" t="s">
        <v>733</v>
      </c>
      <c r="E435" s="36"/>
      <c r="F435" s="100" t="str">
        <f t="shared" si="18"/>
        <v/>
      </c>
      <c r="G435" s="100" t="str">
        <f t="shared" si="19"/>
        <v/>
      </c>
    </row>
    <row r="436" spans="1:7" x14ac:dyDescent="0.25">
      <c r="A436" s="22" t="s">
        <v>1173</v>
      </c>
      <c r="B436" s="39" t="s">
        <v>1635</v>
      </c>
      <c r="C436" s="94" t="s">
        <v>733</v>
      </c>
      <c r="D436" s="95" t="s">
        <v>733</v>
      </c>
      <c r="E436" s="36"/>
      <c r="F436" s="100" t="str">
        <f t="shared" si="18"/>
        <v/>
      </c>
      <c r="G436" s="100" t="str">
        <f t="shared" si="19"/>
        <v/>
      </c>
    </row>
    <row r="437" spans="1:7" x14ac:dyDescent="0.25">
      <c r="A437" s="22" t="s">
        <v>1277</v>
      </c>
      <c r="B437" s="39" t="s">
        <v>1636</v>
      </c>
      <c r="C437" s="94" t="s">
        <v>733</v>
      </c>
      <c r="D437" s="95" t="s">
        <v>733</v>
      </c>
      <c r="E437" s="39"/>
      <c r="F437" s="100" t="str">
        <f t="shared" si="18"/>
        <v/>
      </c>
      <c r="G437" s="100" t="str">
        <f t="shared" si="19"/>
        <v/>
      </c>
    </row>
    <row r="438" spans="1:7" x14ac:dyDescent="0.25">
      <c r="A438" s="22" t="s">
        <v>1278</v>
      </c>
      <c r="B438" s="39" t="s">
        <v>1659</v>
      </c>
      <c r="C438" s="94" t="s">
        <v>733</v>
      </c>
      <c r="D438" s="95" t="s">
        <v>733</v>
      </c>
      <c r="E438" s="39"/>
      <c r="F438" s="100" t="str">
        <f t="shared" si="18"/>
        <v/>
      </c>
      <c r="G438" s="100" t="str">
        <f t="shared" si="19"/>
        <v/>
      </c>
    </row>
    <row r="439" spans="1:7" x14ac:dyDescent="0.25">
      <c r="A439" s="22" t="s">
        <v>1279</v>
      </c>
      <c r="B439" s="39"/>
      <c r="C439" s="94"/>
      <c r="D439" s="95"/>
      <c r="E439" s="39"/>
      <c r="F439" s="100" t="str">
        <f t="shared" si="18"/>
        <v/>
      </c>
      <c r="G439" s="100" t="str">
        <f t="shared" si="19"/>
        <v/>
      </c>
    </row>
    <row r="440" spans="1:7" x14ac:dyDescent="0.25">
      <c r="A440" s="22" t="s">
        <v>1280</v>
      </c>
      <c r="B440" s="39"/>
      <c r="C440" s="94"/>
      <c r="D440" s="95"/>
      <c r="E440" s="39"/>
      <c r="F440" s="100" t="str">
        <f t="shared" si="18"/>
        <v/>
      </c>
      <c r="G440" s="100" t="str">
        <f t="shared" si="19"/>
        <v/>
      </c>
    </row>
    <row r="441" spans="1:7" x14ac:dyDescent="0.25">
      <c r="A441" s="22" t="s">
        <v>1281</v>
      </c>
      <c r="B441" s="39"/>
      <c r="C441" s="94"/>
      <c r="D441" s="95"/>
      <c r="E441" s="39"/>
      <c r="F441" s="100" t="str">
        <f t="shared" si="18"/>
        <v/>
      </c>
      <c r="G441" s="100" t="str">
        <f t="shared" si="19"/>
        <v/>
      </c>
    </row>
    <row r="442" spans="1:7" x14ac:dyDescent="0.25">
      <c r="A442" s="22" t="s">
        <v>1282</v>
      </c>
      <c r="B442" s="39"/>
      <c r="C442" s="94"/>
      <c r="D442" s="95"/>
      <c r="E442" s="39"/>
      <c r="F442" s="100" t="str">
        <f t="shared" si="18"/>
        <v/>
      </c>
      <c r="G442" s="100" t="str">
        <f t="shared" si="19"/>
        <v/>
      </c>
    </row>
    <row r="443" spans="1:7" x14ac:dyDescent="0.25">
      <c r="A443" s="22" t="s">
        <v>1283</v>
      </c>
      <c r="B443" s="39"/>
      <c r="C443" s="94"/>
      <c r="D443" s="95"/>
      <c r="F443" s="100" t="str">
        <f t="shared" si="18"/>
        <v/>
      </c>
      <c r="G443" s="100" t="str">
        <f t="shared" si="19"/>
        <v/>
      </c>
    </row>
    <row r="444" spans="1:7" x14ac:dyDescent="0.25">
      <c r="A444" s="22" t="s">
        <v>1284</v>
      </c>
      <c r="B444" s="39"/>
      <c r="C444" s="94"/>
      <c r="D444" s="95"/>
      <c r="E444" s="86"/>
      <c r="F444" s="100" t="str">
        <f t="shared" si="18"/>
        <v/>
      </c>
      <c r="G444" s="100" t="str">
        <f t="shared" si="19"/>
        <v/>
      </c>
    </row>
    <row r="445" spans="1:7" x14ac:dyDescent="0.25">
      <c r="A445" s="22" t="s">
        <v>1285</v>
      </c>
      <c r="B445" s="39"/>
      <c r="C445" s="94"/>
      <c r="D445" s="95"/>
      <c r="E445" s="86"/>
      <c r="F445" s="100" t="str">
        <f t="shared" si="18"/>
        <v/>
      </c>
      <c r="G445" s="100" t="str">
        <f t="shared" si="19"/>
        <v/>
      </c>
    </row>
    <row r="446" spans="1:7" x14ac:dyDescent="0.25">
      <c r="A446" s="22" t="s">
        <v>1286</v>
      </c>
      <c r="B446" s="39"/>
      <c r="C446" s="94"/>
      <c r="D446" s="95"/>
      <c r="E446" s="86"/>
      <c r="F446" s="100" t="str">
        <f t="shared" si="18"/>
        <v/>
      </c>
      <c r="G446" s="100" t="str">
        <f t="shared" si="19"/>
        <v/>
      </c>
    </row>
    <row r="447" spans="1:7" x14ac:dyDescent="0.25">
      <c r="A447" s="22" t="s">
        <v>1287</v>
      </c>
      <c r="B447" s="39"/>
      <c r="C447" s="94"/>
      <c r="D447" s="95"/>
      <c r="E447" s="86"/>
      <c r="F447" s="100" t="str">
        <f t="shared" si="18"/>
        <v/>
      </c>
      <c r="G447" s="100" t="str">
        <f t="shared" si="19"/>
        <v/>
      </c>
    </row>
    <row r="448" spans="1:7" x14ac:dyDescent="0.25">
      <c r="A448" s="22" t="s">
        <v>1288</v>
      </c>
      <c r="B448" s="39"/>
      <c r="C448" s="94"/>
      <c r="D448" s="95"/>
      <c r="E448" s="86"/>
      <c r="F448" s="100" t="str">
        <f t="shared" si="18"/>
        <v/>
      </c>
      <c r="G448" s="100" t="str">
        <f t="shared" si="19"/>
        <v/>
      </c>
    </row>
    <row r="449" spans="1:7" x14ac:dyDescent="0.25">
      <c r="A449" s="22" t="s">
        <v>1289</v>
      </c>
      <c r="B449" s="39"/>
      <c r="C449" s="94"/>
      <c r="D449" s="95"/>
      <c r="E449" s="86"/>
      <c r="F449" s="100" t="str">
        <f t="shared" si="18"/>
        <v/>
      </c>
      <c r="G449" s="100" t="str">
        <f t="shared" si="19"/>
        <v/>
      </c>
    </row>
    <row r="450" spans="1:7" x14ac:dyDescent="0.25">
      <c r="A450" s="22" t="s">
        <v>1290</v>
      </c>
      <c r="B450" s="39"/>
      <c r="C450" s="94"/>
      <c r="D450" s="95"/>
      <c r="E450" s="86"/>
      <c r="F450" s="100" t="str">
        <f t="shared" si="18"/>
        <v/>
      </c>
      <c r="G450" s="100" t="str">
        <f t="shared" si="19"/>
        <v/>
      </c>
    </row>
    <row r="451" spans="1:7" x14ac:dyDescent="0.25">
      <c r="A451" s="22" t="s">
        <v>1291</v>
      </c>
      <c r="B451" s="39"/>
      <c r="C451" s="94"/>
      <c r="D451" s="95"/>
      <c r="E451" s="86"/>
      <c r="F451" s="100" t="str">
        <f t="shared" si="18"/>
        <v/>
      </c>
      <c r="G451" s="100" t="str">
        <f t="shared" si="19"/>
        <v/>
      </c>
    </row>
    <row r="452" spans="1:7" x14ac:dyDescent="0.25">
      <c r="A452" s="22" t="s">
        <v>1292</v>
      </c>
      <c r="B452" s="39" t="s">
        <v>89</v>
      </c>
      <c r="C452" s="96">
        <f>SUM(C428:C451)</f>
        <v>0</v>
      </c>
      <c r="D452" s="46">
        <f>SUM(D428:D451)</f>
        <v>0</v>
      </c>
      <c r="E452" s="86"/>
      <c r="F452" s="109">
        <f>SUM(F428:F451)</f>
        <v>0</v>
      </c>
      <c r="G452" s="109">
        <f>SUM(G428:G451)</f>
        <v>0</v>
      </c>
    </row>
    <row r="453" spans="1:7" ht="15" customHeight="1" x14ac:dyDescent="0.25">
      <c r="A453" s="41"/>
      <c r="B453" s="41" t="s">
        <v>1293</v>
      </c>
      <c r="C453" s="41" t="s">
        <v>579</v>
      </c>
      <c r="D453" s="41" t="s">
        <v>580</v>
      </c>
      <c r="E453" s="41"/>
      <c r="F453" s="41" t="s">
        <v>415</v>
      </c>
      <c r="G453" s="41" t="s">
        <v>581</v>
      </c>
    </row>
    <row r="454" spans="1:7" x14ac:dyDescent="0.25">
      <c r="A454" s="22" t="s">
        <v>1174</v>
      </c>
      <c r="B454" s="22" t="s">
        <v>612</v>
      </c>
      <c r="C454" s="91" t="s">
        <v>733</v>
      </c>
      <c r="D454" s="22" t="s">
        <v>733</v>
      </c>
      <c r="G454" s="22"/>
    </row>
    <row r="455" spans="1:7" x14ac:dyDescent="0.25">
      <c r="G455" s="22"/>
    </row>
    <row r="456" spans="1:7" x14ac:dyDescent="0.25">
      <c r="B456" s="39" t="s">
        <v>613</v>
      </c>
      <c r="G456" s="22"/>
    </row>
    <row r="457" spans="1:7" x14ac:dyDescent="0.25">
      <c r="A457" s="22" t="s">
        <v>1175</v>
      </c>
      <c r="B457" s="22" t="s">
        <v>615</v>
      </c>
      <c r="C457" s="94" t="s">
        <v>733</v>
      </c>
      <c r="D457" s="95" t="s">
        <v>733</v>
      </c>
      <c r="F457" s="100" t="str">
        <f>IF($C$465=0,"",IF(C457="[for completion]","",C457/$C$465))</f>
        <v/>
      </c>
      <c r="G457" s="100" t="str">
        <f>IF($D$465=0,"",IF(D457="[for completion]","",D457/$D$465))</f>
        <v/>
      </c>
    </row>
    <row r="458" spans="1:7" x14ac:dyDescent="0.25">
      <c r="A458" s="22" t="s">
        <v>1176</v>
      </c>
      <c r="B458" s="22" t="s">
        <v>617</v>
      </c>
      <c r="C458" s="94" t="s">
        <v>733</v>
      </c>
      <c r="D458" s="95" t="s">
        <v>733</v>
      </c>
      <c r="F458" s="100" t="str">
        <f t="shared" ref="F458:F471" si="20">IF($C$465=0,"",IF(C458="[for completion]","",C458/$C$465))</f>
        <v/>
      </c>
      <c r="G458" s="100" t="str">
        <f t="shared" ref="G458:G471" si="21">IF($D$465=0,"",IF(D458="[for completion]","",D458/$D$465))</f>
        <v/>
      </c>
    </row>
    <row r="459" spans="1:7" x14ac:dyDescent="0.25">
      <c r="A459" s="22" t="s">
        <v>1177</v>
      </c>
      <c r="B459" s="22" t="s">
        <v>619</v>
      </c>
      <c r="C459" s="94" t="s">
        <v>733</v>
      </c>
      <c r="D459" s="95" t="s">
        <v>733</v>
      </c>
      <c r="F459" s="100" t="str">
        <f t="shared" si="20"/>
        <v/>
      </c>
      <c r="G459" s="100" t="str">
        <f t="shared" si="21"/>
        <v/>
      </c>
    </row>
    <row r="460" spans="1:7" x14ac:dyDescent="0.25">
      <c r="A460" s="22" t="s">
        <v>1178</v>
      </c>
      <c r="B460" s="22" t="s">
        <v>621</v>
      </c>
      <c r="C460" s="94" t="s">
        <v>733</v>
      </c>
      <c r="D460" s="95" t="s">
        <v>733</v>
      </c>
      <c r="F460" s="100" t="str">
        <f t="shared" si="20"/>
        <v/>
      </c>
      <c r="G460" s="100" t="str">
        <f t="shared" si="21"/>
        <v/>
      </c>
    </row>
    <row r="461" spans="1:7" x14ac:dyDescent="0.25">
      <c r="A461" s="22" t="s">
        <v>1179</v>
      </c>
      <c r="B461" s="22" t="s">
        <v>623</v>
      </c>
      <c r="C461" s="94" t="s">
        <v>733</v>
      </c>
      <c r="D461" s="95" t="s">
        <v>733</v>
      </c>
      <c r="F461" s="100" t="str">
        <f t="shared" si="20"/>
        <v/>
      </c>
      <c r="G461" s="100" t="str">
        <f t="shared" si="21"/>
        <v/>
      </c>
    </row>
    <row r="462" spans="1:7" x14ac:dyDescent="0.25">
      <c r="A462" s="22" t="s">
        <v>1180</v>
      </c>
      <c r="B462" s="22" t="s">
        <v>625</v>
      </c>
      <c r="C462" s="94" t="s">
        <v>733</v>
      </c>
      <c r="D462" s="95" t="s">
        <v>733</v>
      </c>
      <c r="F462" s="100" t="str">
        <f t="shared" si="20"/>
        <v/>
      </c>
      <c r="G462" s="100" t="str">
        <f t="shared" si="21"/>
        <v/>
      </c>
    </row>
    <row r="463" spans="1:7" x14ac:dyDescent="0.25">
      <c r="A463" s="22" t="s">
        <v>1181</v>
      </c>
      <c r="B463" s="22" t="s">
        <v>627</v>
      </c>
      <c r="C463" s="94" t="s">
        <v>733</v>
      </c>
      <c r="D463" s="95" t="s">
        <v>733</v>
      </c>
      <c r="F463" s="100" t="str">
        <f t="shared" si="20"/>
        <v/>
      </c>
      <c r="G463" s="100" t="str">
        <f t="shared" si="21"/>
        <v/>
      </c>
    </row>
    <row r="464" spans="1:7" x14ac:dyDescent="0.25">
      <c r="A464" s="22" t="s">
        <v>1182</v>
      </c>
      <c r="B464" s="22" t="s">
        <v>629</v>
      </c>
      <c r="C464" s="94" t="s">
        <v>733</v>
      </c>
      <c r="D464" s="95" t="s">
        <v>733</v>
      </c>
      <c r="F464" s="100" t="str">
        <f t="shared" si="20"/>
        <v/>
      </c>
      <c r="G464" s="100" t="str">
        <f t="shared" si="21"/>
        <v/>
      </c>
    </row>
    <row r="465" spans="1:7" x14ac:dyDescent="0.25">
      <c r="A465" s="22" t="s">
        <v>1183</v>
      </c>
      <c r="B465" s="48" t="s">
        <v>89</v>
      </c>
      <c r="C465" s="94">
        <f>SUM(C457:C464)</f>
        <v>0</v>
      </c>
      <c r="D465" s="95">
        <f>SUM(D457:D464)</f>
        <v>0</v>
      </c>
      <c r="F465" s="91">
        <f>SUM(F457:F464)</f>
        <v>0</v>
      </c>
      <c r="G465" s="91">
        <f>SUM(G457:G464)</f>
        <v>0</v>
      </c>
    </row>
    <row r="466" spans="1:7" outlineLevel="1" x14ac:dyDescent="0.25">
      <c r="A466" s="22" t="s">
        <v>1184</v>
      </c>
      <c r="B466" s="50"/>
      <c r="C466" s="94"/>
      <c r="D466" s="95"/>
      <c r="F466" s="100" t="str">
        <f t="shared" si="20"/>
        <v/>
      </c>
      <c r="G466" s="100" t="str">
        <f t="shared" si="21"/>
        <v/>
      </c>
    </row>
    <row r="467" spans="1:7" outlineLevel="1" x14ac:dyDescent="0.25">
      <c r="A467" s="22" t="s">
        <v>1185</v>
      </c>
      <c r="B467" s="50"/>
      <c r="C467" s="94"/>
      <c r="D467" s="95"/>
      <c r="F467" s="100" t="str">
        <f t="shared" si="20"/>
        <v/>
      </c>
      <c r="G467" s="100" t="str">
        <f t="shared" si="21"/>
        <v/>
      </c>
    </row>
    <row r="468" spans="1:7" outlineLevel="1" x14ac:dyDescent="0.25">
      <c r="A468" s="22" t="s">
        <v>1186</v>
      </c>
      <c r="B468" s="50"/>
      <c r="C468" s="94"/>
      <c r="D468" s="95"/>
      <c r="F468" s="100" t="str">
        <f t="shared" si="20"/>
        <v/>
      </c>
      <c r="G468" s="100" t="str">
        <f t="shared" si="21"/>
        <v/>
      </c>
    </row>
    <row r="469" spans="1:7" outlineLevel="1" x14ac:dyDescent="0.25">
      <c r="A469" s="22" t="s">
        <v>1187</v>
      </c>
      <c r="B469" s="50"/>
      <c r="C469" s="94"/>
      <c r="D469" s="95"/>
      <c r="F469" s="100" t="str">
        <f t="shared" si="20"/>
        <v/>
      </c>
      <c r="G469" s="100" t="str">
        <f t="shared" si="21"/>
        <v/>
      </c>
    </row>
    <row r="470" spans="1:7" outlineLevel="1" x14ac:dyDescent="0.25">
      <c r="A470" s="22" t="s">
        <v>1188</v>
      </c>
      <c r="B470" s="50"/>
      <c r="C470" s="94"/>
      <c r="D470" s="95"/>
      <c r="F470" s="100" t="str">
        <f t="shared" si="20"/>
        <v/>
      </c>
      <c r="G470" s="100" t="str">
        <f t="shared" si="21"/>
        <v/>
      </c>
    </row>
    <row r="471" spans="1:7" outlineLevel="1" x14ac:dyDescent="0.25">
      <c r="A471" s="22" t="s">
        <v>1189</v>
      </c>
      <c r="B471" s="50"/>
      <c r="C471" s="94"/>
      <c r="D471" s="95"/>
      <c r="F471" s="100" t="str">
        <f t="shared" si="20"/>
        <v/>
      </c>
      <c r="G471" s="100" t="str">
        <f t="shared" si="21"/>
        <v/>
      </c>
    </row>
    <row r="472" spans="1:7" outlineLevel="1" x14ac:dyDescent="0.25">
      <c r="A472" s="22" t="s">
        <v>1190</v>
      </c>
      <c r="B472" s="50"/>
      <c r="F472" s="47"/>
      <c r="G472" s="47"/>
    </row>
    <row r="473" spans="1:7" outlineLevel="1" x14ac:dyDescent="0.25">
      <c r="A473" s="22" t="s">
        <v>1191</v>
      </c>
      <c r="B473" s="50"/>
      <c r="F473" s="47"/>
      <c r="G473" s="47"/>
    </row>
    <row r="474" spans="1:7" outlineLevel="1" x14ac:dyDescent="0.25">
      <c r="A474" s="22" t="s">
        <v>1192</v>
      </c>
      <c r="B474" s="50"/>
      <c r="F474" s="86"/>
      <c r="G474" s="86"/>
    </row>
    <row r="475" spans="1:7" ht="15" customHeight="1" x14ac:dyDescent="0.25">
      <c r="A475" s="41"/>
      <c r="B475" s="41" t="s">
        <v>1297</v>
      </c>
      <c r="C475" s="41" t="s">
        <v>579</v>
      </c>
      <c r="D475" s="41" t="s">
        <v>580</v>
      </c>
      <c r="E475" s="41"/>
      <c r="F475" s="41" t="s">
        <v>415</v>
      </c>
      <c r="G475" s="41" t="s">
        <v>581</v>
      </c>
    </row>
    <row r="476" spans="1:7" x14ac:dyDescent="0.25">
      <c r="A476" s="22" t="s">
        <v>1217</v>
      </c>
      <c r="B476" s="22" t="s">
        <v>612</v>
      </c>
      <c r="C476" s="91" t="s">
        <v>733</v>
      </c>
      <c r="D476" s="22" t="s">
        <v>733</v>
      </c>
      <c r="G476" s="22"/>
    </row>
    <row r="477" spans="1:7" x14ac:dyDescent="0.25">
      <c r="G477" s="22"/>
    </row>
    <row r="478" spans="1:7" x14ac:dyDescent="0.25">
      <c r="B478" s="39" t="s">
        <v>613</v>
      </c>
      <c r="G478" s="22"/>
    </row>
    <row r="479" spans="1:7" x14ac:dyDescent="0.25">
      <c r="A479" s="22" t="s">
        <v>1218</v>
      </c>
      <c r="B479" s="22" t="s">
        <v>615</v>
      </c>
      <c r="C479" s="94" t="s">
        <v>733</v>
      </c>
      <c r="D479" s="95" t="s">
        <v>733</v>
      </c>
      <c r="F479" s="100" t="str">
        <f>IF($C$487=0,"",IF(C479="[Mark as ND1 if not relevant]","",C479/$C$487))</f>
        <v/>
      </c>
      <c r="G479" s="100" t="str">
        <f>IF($D$487=0,"",IF(D479="[Mark as ND1 if not relevant]","",D479/$D$487))</f>
        <v/>
      </c>
    </row>
    <row r="480" spans="1:7" x14ac:dyDescent="0.25">
      <c r="A480" s="22" t="s">
        <v>1219</v>
      </c>
      <c r="B480" s="22" t="s">
        <v>617</v>
      </c>
      <c r="C480" s="94" t="s">
        <v>733</v>
      </c>
      <c r="D480" s="95" t="s">
        <v>733</v>
      </c>
      <c r="F480" s="100" t="str">
        <f t="shared" ref="F480:F486" si="22">IF($C$487=0,"",IF(C480="[Mark as ND1 if not relevant]","",C480/$C$487))</f>
        <v/>
      </c>
      <c r="G480" s="100" t="str">
        <f t="shared" ref="G480:G486" si="23">IF($D$487=0,"",IF(D480="[Mark as ND1 if not relevant]","",D480/$D$487))</f>
        <v/>
      </c>
    </row>
    <row r="481" spans="1:7" x14ac:dyDescent="0.25">
      <c r="A481" s="22" t="s">
        <v>1220</v>
      </c>
      <c r="B481" s="22" t="s">
        <v>619</v>
      </c>
      <c r="C481" s="94" t="s">
        <v>733</v>
      </c>
      <c r="D481" s="95" t="s">
        <v>733</v>
      </c>
      <c r="F481" s="100" t="str">
        <f t="shared" si="22"/>
        <v/>
      </c>
      <c r="G481" s="100" t="str">
        <f t="shared" si="23"/>
        <v/>
      </c>
    </row>
    <row r="482" spans="1:7" x14ac:dyDescent="0.25">
      <c r="A482" s="22" t="s">
        <v>1221</v>
      </c>
      <c r="B482" s="22" t="s">
        <v>621</v>
      </c>
      <c r="C482" s="94" t="s">
        <v>733</v>
      </c>
      <c r="D482" s="95" t="s">
        <v>733</v>
      </c>
      <c r="F482" s="100" t="str">
        <f t="shared" si="22"/>
        <v/>
      </c>
      <c r="G482" s="100" t="str">
        <f t="shared" si="23"/>
        <v/>
      </c>
    </row>
    <row r="483" spans="1:7" x14ac:dyDescent="0.25">
      <c r="A483" s="22" t="s">
        <v>1222</v>
      </c>
      <c r="B483" s="22" t="s">
        <v>623</v>
      </c>
      <c r="C483" s="94" t="s">
        <v>733</v>
      </c>
      <c r="D483" s="95" t="s">
        <v>733</v>
      </c>
      <c r="F483" s="100" t="str">
        <f t="shared" si="22"/>
        <v/>
      </c>
      <c r="G483" s="100" t="str">
        <f t="shared" si="23"/>
        <v/>
      </c>
    </row>
    <row r="484" spans="1:7" x14ac:dyDescent="0.25">
      <c r="A484" s="22" t="s">
        <v>1223</v>
      </c>
      <c r="B484" s="22" t="s">
        <v>625</v>
      </c>
      <c r="C484" s="94" t="s">
        <v>733</v>
      </c>
      <c r="D484" s="95" t="s">
        <v>733</v>
      </c>
      <c r="F484" s="100" t="str">
        <f t="shared" si="22"/>
        <v/>
      </c>
      <c r="G484" s="100" t="str">
        <f t="shared" si="23"/>
        <v/>
      </c>
    </row>
    <row r="485" spans="1:7" x14ac:dyDescent="0.25">
      <c r="A485" s="22" t="s">
        <v>1224</v>
      </c>
      <c r="B485" s="22" t="s">
        <v>627</v>
      </c>
      <c r="C485" s="94" t="s">
        <v>733</v>
      </c>
      <c r="D485" s="95" t="s">
        <v>733</v>
      </c>
      <c r="F485" s="100" t="str">
        <f t="shared" si="22"/>
        <v/>
      </c>
      <c r="G485" s="100" t="str">
        <f t="shared" si="23"/>
        <v/>
      </c>
    </row>
    <row r="486" spans="1:7" x14ac:dyDescent="0.25">
      <c r="A486" s="22" t="s">
        <v>1225</v>
      </c>
      <c r="B486" s="22" t="s">
        <v>629</v>
      </c>
      <c r="C486" s="94" t="s">
        <v>733</v>
      </c>
      <c r="D486" s="95" t="s">
        <v>733</v>
      </c>
      <c r="F486" s="100" t="str">
        <f t="shared" si="22"/>
        <v/>
      </c>
      <c r="G486" s="100" t="str">
        <f t="shared" si="23"/>
        <v/>
      </c>
    </row>
    <row r="487" spans="1:7" x14ac:dyDescent="0.25">
      <c r="A487" s="22" t="s">
        <v>1226</v>
      </c>
      <c r="B487" s="48" t="s">
        <v>89</v>
      </c>
      <c r="C487" s="94">
        <f>SUM(C479:C486)</f>
        <v>0</v>
      </c>
      <c r="D487" s="95">
        <f>SUM(D479:D486)</f>
        <v>0</v>
      </c>
      <c r="F487" s="91">
        <f>SUM(F479:F486)</f>
        <v>0</v>
      </c>
      <c r="G487" s="91">
        <f>SUM(G479:G486)</f>
        <v>0</v>
      </c>
    </row>
    <row r="488" spans="1:7" outlineLevel="1" x14ac:dyDescent="0.25">
      <c r="A488" s="22" t="s">
        <v>1227</v>
      </c>
      <c r="B488" s="50"/>
      <c r="C488" s="94"/>
      <c r="D488" s="95"/>
      <c r="F488" s="100" t="str">
        <f t="shared" ref="F488:F493" si="24">IF($C$487=0,"",IF(C488="[for completion]","",C488/$C$487))</f>
        <v/>
      </c>
      <c r="G488" s="100" t="str">
        <f t="shared" ref="G488:G493" si="25">IF($D$487=0,"",IF(D488="[for completion]","",D488/$D$487))</f>
        <v/>
      </c>
    </row>
    <row r="489" spans="1:7" outlineLevel="1" x14ac:dyDescent="0.25">
      <c r="A489" s="22" t="s">
        <v>1228</v>
      </c>
      <c r="B489" s="50"/>
      <c r="C489" s="94"/>
      <c r="D489" s="95"/>
      <c r="F489" s="100" t="str">
        <f t="shared" si="24"/>
        <v/>
      </c>
      <c r="G489" s="100" t="str">
        <f t="shared" si="25"/>
        <v/>
      </c>
    </row>
    <row r="490" spans="1:7" outlineLevel="1" x14ac:dyDescent="0.25">
      <c r="A490" s="22" t="s">
        <v>1229</v>
      </c>
      <c r="B490" s="50"/>
      <c r="C490" s="94"/>
      <c r="D490" s="95"/>
      <c r="F490" s="100" t="str">
        <f t="shared" si="24"/>
        <v/>
      </c>
      <c r="G490" s="100" t="str">
        <f t="shared" si="25"/>
        <v/>
      </c>
    </row>
    <row r="491" spans="1:7" outlineLevel="1" x14ac:dyDescent="0.25">
      <c r="A491" s="22" t="s">
        <v>1230</v>
      </c>
      <c r="B491" s="50"/>
      <c r="C491" s="94"/>
      <c r="D491" s="95"/>
      <c r="F491" s="100" t="str">
        <f t="shared" si="24"/>
        <v/>
      </c>
      <c r="G491" s="100" t="str">
        <f t="shared" si="25"/>
        <v/>
      </c>
    </row>
    <row r="492" spans="1:7" outlineLevel="1" x14ac:dyDescent="0.25">
      <c r="A492" s="22" t="s">
        <v>1231</v>
      </c>
      <c r="B492" s="50"/>
      <c r="C492" s="94"/>
      <c r="D492" s="95"/>
      <c r="F492" s="100" t="str">
        <f t="shared" si="24"/>
        <v/>
      </c>
      <c r="G492" s="100" t="str">
        <f t="shared" si="25"/>
        <v/>
      </c>
    </row>
    <row r="493" spans="1:7" outlineLevel="1" x14ac:dyDescent="0.25">
      <c r="A493" s="22" t="s">
        <v>1232</v>
      </c>
      <c r="B493" s="50"/>
      <c r="C493" s="94"/>
      <c r="D493" s="95"/>
      <c r="F493" s="100" t="str">
        <f t="shared" si="24"/>
        <v/>
      </c>
      <c r="G493" s="100" t="str">
        <f t="shared" si="25"/>
        <v/>
      </c>
    </row>
    <row r="494" spans="1:7" outlineLevel="1" x14ac:dyDescent="0.25">
      <c r="A494" s="22" t="s">
        <v>1233</v>
      </c>
      <c r="B494" s="50"/>
      <c r="F494" s="100"/>
      <c r="G494" s="100"/>
    </row>
    <row r="495" spans="1:7" outlineLevel="1" x14ac:dyDescent="0.25">
      <c r="A495" s="22" t="s">
        <v>1234</v>
      </c>
      <c r="B495" s="50"/>
      <c r="F495" s="100"/>
      <c r="G495" s="100"/>
    </row>
    <row r="496" spans="1:7" outlineLevel="1" x14ac:dyDescent="0.25">
      <c r="A496" s="22" t="s">
        <v>1235</v>
      </c>
      <c r="B496" s="50"/>
      <c r="F496" s="100"/>
      <c r="G496" s="91"/>
    </row>
    <row r="497" spans="1:7" ht="15" customHeight="1" x14ac:dyDescent="0.25">
      <c r="A497" s="41"/>
      <c r="B497" s="41" t="s">
        <v>1298</v>
      </c>
      <c r="C497" s="41" t="s">
        <v>688</v>
      </c>
      <c r="D497" s="41"/>
      <c r="E497" s="41"/>
      <c r="F497" s="41"/>
      <c r="G497" s="44"/>
    </row>
    <row r="498" spans="1:7" x14ac:dyDescent="0.25">
      <c r="A498" s="22" t="s">
        <v>1299</v>
      </c>
      <c r="B498" s="39" t="s">
        <v>689</v>
      </c>
      <c r="C498" s="91" t="s">
        <v>733</v>
      </c>
      <c r="G498" s="22"/>
    </row>
    <row r="499" spans="1:7" x14ac:dyDescent="0.25">
      <c r="A499" s="22" t="s">
        <v>1300</v>
      </c>
      <c r="B499" s="39" t="s">
        <v>690</v>
      </c>
      <c r="C499" s="91" t="s">
        <v>733</v>
      </c>
      <c r="G499" s="22"/>
    </row>
    <row r="500" spans="1:7" x14ac:dyDescent="0.25">
      <c r="A500" s="22" t="s">
        <v>1301</v>
      </c>
      <c r="B500" s="39" t="s">
        <v>691</v>
      </c>
      <c r="C500" s="91" t="s">
        <v>733</v>
      </c>
      <c r="G500" s="22"/>
    </row>
    <row r="501" spans="1:7" x14ac:dyDescent="0.25">
      <c r="A501" s="22" t="s">
        <v>1302</v>
      </c>
      <c r="B501" s="39" t="s">
        <v>692</v>
      </c>
      <c r="C501" s="91" t="s">
        <v>733</v>
      </c>
      <c r="G501" s="22"/>
    </row>
    <row r="502" spans="1:7" x14ac:dyDescent="0.25">
      <c r="A502" s="22" t="s">
        <v>1303</v>
      </c>
      <c r="B502" s="39" t="s">
        <v>693</v>
      </c>
      <c r="C502" s="91" t="s">
        <v>733</v>
      </c>
      <c r="G502" s="22"/>
    </row>
    <row r="503" spans="1:7" x14ac:dyDescent="0.25">
      <c r="A503" s="22" t="s">
        <v>1304</v>
      </c>
      <c r="B503" s="39" t="s">
        <v>694</v>
      </c>
      <c r="C503" s="91" t="s">
        <v>733</v>
      </c>
      <c r="G503" s="22"/>
    </row>
    <row r="504" spans="1:7" x14ac:dyDescent="0.25">
      <c r="A504" s="22" t="s">
        <v>1305</v>
      </c>
      <c r="B504" s="39" t="s">
        <v>695</v>
      </c>
      <c r="C504" s="91" t="s">
        <v>733</v>
      </c>
      <c r="G504" s="22"/>
    </row>
    <row r="505" spans="1:7" x14ac:dyDescent="0.25">
      <c r="A505" s="22" t="s">
        <v>1306</v>
      </c>
      <c r="B505" s="39" t="s">
        <v>1238</v>
      </c>
      <c r="C505" s="91" t="s">
        <v>733</v>
      </c>
      <c r="G505" s="22"/>
    </row>
    <row r="506" spans="1:7" x14ac:dyDescent="0.25">
      <c r="A506" s="22" t="s">
        <v>1307</v>
      </c>
      <c r="B506" s="39" t="s">
        <v>1239</v>
      </c>
      <c r="C506" s="91" t="s">
        <v>733</v>
      </c>
      <c r="G506" s="22"/>
    </row>
    <row r="507" spans="1:7" x14ac:dyDescent="0.25">
      <c r="A507" s="22" t="s">
        <v>1308</v>
      </c>
      <c r="B507" s="39" t="s">
        <v>1240</v>
      </c>
      <c r="C507" s="91" t="s">
        <v>733</v>
      </c>
      <c r="G507" s="22"/>
    </row>
    <row r="508" spans="1:7" x14ac:dyDescent="0.25">
      <c r="A508" s="22" t="s">
        <v>1309</v>
      </c>
      <c r="B508" s="39" t="s">
        <v>696</v>
      </c>
      <c r="C508" s="91" t="s">
        <v>733</v>
      </c>
      <c r="G508" s="22"/>
    </row>
    <row r="509" spans="1:7" x14ac:dyDescent="0.25">
      <c r="A509" s="22" t="s">
        <v>1310</v>
      </c>
      <c r="B509" s="39" t="s">
        <v>1582</v>
      </c>
      <c r="C509" s="91" t="s">
        <v>733</v>
      </c>
      <c r="G509" s="22"/>
    </row>
    <row r="510" spans="1:7" x14ac:dyDescent="0.25">
      <c r="A510" s="22" t="s">
        <v>1311</v>
      </c>
      <c r="B510" s="39" t="s">
        <v>87</v>
      </c>
      <c r="C510" s="91" t="s">
        <v>733</v>
      </c>
      <c r="G510" s="22"/>
    </row>
    <row r="511" spans="1:7" outlineLevel="1" x14ac:dyDescent="0.25">
      <c r="A511" s="22" t="s">
        <v>1312</v>
      </c>
      <c r="B511" s="50"/>
      <c r="C511" s="91"/>
      <c r="G511" s="22"/>
    </row>
    <row r="512" spans="1:7" outlineLevel="1" x14ac:dyDescent="0.25">
      <c r="A512" s="22" t="s">
        <v>1313</v>
      </c>
      <c r="B512" s="50"/>
      <c r="C512" s="91"/>
      <c r="G512" s="22"/>
    </row>
    <row r="513" spans="1:7" outlineLevel="1" x14ac:dyDescent="0.25">
      <c r="A513" s="22" t="s">
        <v>1314</v>
      </c>
      <c r="B513" s="50"/>
      <c r="C513" s="91"/>
      <c r="G513" s="22"/>
    </row>
    <row r="514" spans="1:7" outlineLevel="1" x14ac:dyDescent="0.25">
      <c r="A514" s="22" t="s">
        <v>1315</v>
      </c>
      <c r="B514" s="50"/>
      <c r="C514" s="91"/>
      <c r="G514" s="22"/>
    </row>
    <row r="515" spans="1:7" outlineLevel="1" x14ac:dyDescent="0.25">
      <c r="A515" s="22" t="s">
        <v>1316</v>
      </c>
      <c r="B515" s="50"/>
      <c r="C515" s="91"/>
      <c r="G515" s="22"/>
    </row>
    <row r="516" spans="1:7" outlineLevel="1" x14ac:dyDescent="0.25">
      <c r="A516" s="22" t="s">
        <v>1317</v>
      </c>
      <c r="B516" s="50"/>
      <c r="C516" s="91"/>
      <c r="G516" s="22"/>
    </row>
    <row r="517" spans="1:7" outlineLevel="1" x14ac:dyDescent="0.25">
      <c r="A517" s="22" t="s">
        <v>1318</v>
      </c>
      <c r="B517" s="50"/>
      <c r="C517" s="91"/>
      <c r="G517" s="22"/>
    </row>
    <row r="518" spans="1:7" outlineLevel="1" x14ac:dyDescent="0.25">
      <c r="A518" s="22" t="s">
        <v>1319</v>
      </c>
      <c r="B518" s="50"/>
      <c r="C518" s="91"/>
      <c r="G518" s="22"/>
    </row>
    <row r="519" spans="1:7" outlineLevel="1" x14ac:dyDescent="0.25">
      <c r="A519" s="22" t="s">
        <v>1320</v>
      </c>
      <c r="B519" s="50"/>
      <c r="C519" s="91"/>
      <c r="G519" s="22"/>
    </row>
    <row r="520" spans="1:7" outlineLevel="1" x14ac:dyDescent="0.25">
      <c r="A520" s="22" t="s">
        <v>1321</v>
      </c>
      <c r="B520" s="50"/>
      <c r="C520" s="91"/>
      <c r="G520" s="22"/>
    </row>
    <row r="521" spans="1:7" outlineLevel="1" x14ac:dyDescent="0.25">
      <c r="A521" s="22" t="s">
        <v>1322</v>
      </c>
      <c r="B521" s="50"/>
      <c r="C521" s="91"/>
      <c r="G521" s="22"/>
    </row>
    <row r="522" spans="1:7" outlineLevel="1" x14ac:dyDescent="0.25">
      <c r="A522" s="22" t="s">
        <v>1323</v>
      </c>
      <c r="B522" s="50"/>
      <c r="C522" s="91"/>
    </row>
    <row r="523" spans="1:7" outlineLevel="1" x14ac:dyDescent="0.25">
      <c r="A523" s="22" t="s">
        <v>1324</v>
      </c>
      <c r="B523" s="50"/>
      <c r="C523" s="91"/>
    </row>
    <row r="524" spans="1:7" outlineLevel="1" x14ac:dyDescent="0.25">
      <c r="A524" s="22" t="s">
        <v>1325</v>
      </c>
      <c r="B524" s="50"/>
      <c r="C524" s="91"/>
    </row>
    <row r="525" spans="1:7" customFormat="1" x14ac:dyDescent="0.25">
      <c r="A525" s="99"/>
      <c r="B525" s="99" t="s">
        <v>1326</v>
      </c>
      <c r="C525" s="41" t="s">
        <v>59</v>
      </c>
      <c r="D525" s="41" t="s">
        <v>1121</v>
      </c>
      <c r="E525" s="41"/>
      <c r="F525" s="41" t="s">
        <v>415</v>
      </c>
      <c r="G525" s="41" t="s">
        <v>1123</v>
      </c>
    </row>
    <row r="526" spans="1:7" customFormat="1" x14ac:dyDescent="0.25">
      <c r="A526" s="22" t="s">
        <v>1392</v>
      </c>
      <c r="B526" s="39"/>
      <c r="C526" s="94"/>
      <c r="D526" s="95"/>
      <c r="E526" s="28"/>
      <c r="F526" s="100" t="str">
        <f>IF($C$544=0,"",IF(C526="[for completion]","",IF(C526="","",C526/$C$544)))</f>
        <v/>
      </c>
      <c r="G526" s="100" t="str">
        <f>IF($D$544=0,"",IF(D526="[for completion]","",IF(D526="","",D526/$D$544)))</f>
        <v/>
      </c>
    </row>
    <row r="527" spans="1:7" customFormat="1" x14ac:dyDescent="0.25">
      <c r="A527" s="22" t="s">
        <v>1393</v>
      </c>
      <c r="B527" s="39"/>
      <c r="C527" s="94"/>
      <c r="D527" s="95"/>
      <c r="E527" s="28"/>
      <c r="F527" s="100" t="str">
        <f t="shared" ref="F527:F543" si="26">IF($C$544=0,"",IF(C527="[for completion]","",IF(C527="","",C527/$C$544)))</f>
        <v/>
      </c>
      <c r="G527" s="100" t="str">
        <f t="shared" ref="G527:G543" si="27">IF($D$544=0,"",IF(D527="[for completion]","",IF(D527="","",D527/$D$544)))</f>
        <v/>
      </c>
    </row>
    <row r="528" spans="1:7" customFormat="1" x14ac:dyDescent="0.25">
      <c r="A528" s="22" t="s">
        <v>1394</v>
      </c>
      <c r="B528" s="39"/>
      <c r="C528" s="94"/>
      <c r="D528" s="95"/>
      <c r="E528" s="28"/>
      <c r="F528" s="100" t="str">
        <f t="shared" si="26"/>
        <v/>
      </c>
      <c r="G528" s="100" t="str">
        <f t="shared" si="27"/>
        <v/>
      </c>
    </row>
    <row r="529" spans="1:7" customFormat="1" x14ac:dyDescent="0.25">
      <c r="A529" s="22" t="s">
        <v>1395</v>
      </c>
      <c r="B529" s="39"/>
      <c r="C529" s="94"/>
      <c r="D529" s="95"/>
      <c r="E529" s="28"/>
      <c r="F529" s="100" t="str">
        <f t="shared" si="26"/>
        <v/>
      </c>
      <c r="G529" s="100" t="str">
        <f t="shared" si="27"/>
        <v/>
      </c>
    </row>
    <row r="530" spans="1:7" customFormat="1" x14ac:dyDescent="0.25">
      <c r="A530" s="22" t="s">
        <v>1396</v>
      </c>
      <c r="B530" s="39"/>
      <c r="C530" s="94"/>
      <c r="D530" s="95"/>
      <c r="E530" s="28"/>
      <c r="F530" s="100" t="str">
        <f t="shared" si="26"/>
        <v/>
      </c>
      <c r="G530" s="100" t="str">
        <f t="shared" si="27"/>
        <v/>
      </c>
    </row>
    <row r="531" spans="1:7" customFormat="1" x14ac:dyDescent="0.25">
      <c r="A531" s="22" t="s">
        <v>1397</v>
      </c>
      <c r="B531" s="39"/>
      <c r="C531" s="94"/>
      <c r="D531" s="95"/>
      <c r="E531" s="28"/>
      <c r="F531" s="100" t="str">
        <f t="shared" si="26"/>
        <v/>
      </c>
      <c r="G531" s="100" t="str">
        <f t="shared" si="27"/>
        <v/>
      </c>
    </row>
    <row r="532" spans="1:7" customFormat="1" x14ac:dyDescent="0.25">
      <c r="A532" s="22" t="s">
        <v>1398</v>
      </c>
      <c r="B532" s="39"/>
      <c r="C532" s="94"/>
      <c r="D532" s="95"/>
      <c r="E532" s="28"/>
      <c r="F532" s="100" t="str">
        <f t="shared" si="26"/>
        <v/>
      </c>
      <c r="G532" s="100" t="str">
        <f t="shared" si="27"/>
        <v/>
      </c>
    </row>
    <row r="533" spans="1:7" customFormat="1" x14ac:dyDescent="0.25">
      <c r="A533" s="22" t="s">
        <v>1399</v>
      </c>
      <c r="B533" s="39"/>
      <c r="C533" s="94"/>
      <c r="D533" s="95"/>
      <c r="E533" s="28"/>
      <c r="F533" s="100" t="str">
        <f t="shared" si="26"/>
        <v/>
      </c>
      <c r="G533" s="100" t="str">
        <f t="shared" si="27"/>
        <v/>
      </c>
    </row>
    <row r="534" spans="1:7" customFormat="1" x14ac:dyDescent="0.25">
      <c r="A534" s="22" t="s">
        <v>1400</v>
      </c>
      <c r="B534" s="39"/>
      <c r="C534" s="94"/>
      <c r="D534" s="95"/>
      <c r="E534" s="28"/>
      <c r="F534" s="100" t="str">
        <f t="shared" si="26"/>
        <v/>
      </c>
      <c r="G534" s="100" t="str">
        <f t="shared" si="27"/>
        <v/>
      </c>
    </row>
    <row r="535" spans="1:7" customFormat="1" x14ac:dyDescent="0.25">
      <c r="A535" s="22" t="s">
        <v>1401</v>
      </c>
      <c r="B535" s="39"/>
      <c r="C535" s="94"/>
      <c r="D535" s="95"/>
      <c r="E535" s="28"/>
      <c r="F535" s="100" t="str">
        <f t="shared" si="26"/>
        <v/>
      </c>
      <c r="G535" s="100" t="str">
        <f t="shared" si="27"/>
        <v/>
      </c>
    </row>
    <row r="536" spans="1:7" customFormat="1" x14ac:dyDescent="0.25">
      <c r="A536" s="22" t="s">
        <v>1402</v>
      </c>
      <c r="B536" s="39"/>
      <c r="C536" s="94"/>
      <c r="D536" s="95"/>
      <c r="E536" s="28"/>
      <c r="F536" s="100" t="str">
        <f t="shared" si="26"/>
        <v/>
      </c>
      <c r="G536" s="100" t="str">
        <f t="shared" si="27"/>
        <v/>
      </c>
    </row>
    <row r="537" spans="1:7" customFormat="1" x14ac:dyDescent="0.25">
      <c r="A537" s="22" t="s">
        <v>1403</v>
      </c>
      <c r="B537" s="39"/>
      <c r="C537" s="94"/>
      <c r="D537" s="95"/>
      <c r="E537" s="28"/>
      <c r="F537" s="100" t="str">
        <f t="shared" si="26"/>
        <v/>
      </c>
      <c r="G537" s="100" t="str">
        <f t="shared" si="27"/>
        <v/>
      </c>
    </row>
    <row r="538" spans="1:7" customFormat="1" x14ac:dyDescent="0.25">
      <c r="A538" s="22" t="s">
        <v>1404</v>
      </c>
      <c r="B538" s="39"/>
      <c r="C538" s="94"/>
      <c r="D538" s="95"/>
      <c r="E538" s="28"/>
      <c r="F538" s="100" t="str">
        <f t="shared" si="26"/>
        <v/>
      </c>
      <c r="G538" s="100" t="str">
        <f t="shared" si="27"/>
        <v/>
      </c>
    </row>
    <row r="539" spans="1:7" customFormat="1" x14ac:dyDescent="0.25">
      <c r="A539" s="22" t="s">
        <v>1405</v>
      </c>
      <c r="B539" s="39"/>
      <c r="C539" s="94"/>
      <c r="D539" s="95"/>
      <c r="E539" s="28"/>
      <c r="F539" s="100" t="str">
        <f t="shared" si="26"/>
        <v/>
      </c>
      <c r="G539" s="100" t="str">
        <f t="shared" si="27"/>
        <v/>
      </c>
    </row>
    <row r="540" spans="1:7" customFormat="1" x14ac:dyDescent="0.25">
      <c r="A540" s="22" t="s">
        <v>1406</v>
      </c>
      <c r="B540" s="39"/>
      <c r="C540" s="94"/>
      <c r="D540" s="95"/>
      <c r="E540" s="28"/>
      <c r="F540" s="100" t="str">
        <f t="shared" si="26"/>
        <v/>
      </c>
      <c r="G540" s="100" t="str">
        <f t="shared" si="27"/>
        <v/>
      </c>
    </row>
    <row r="541" spans="1:7" customFormat="1" x14ac:dyDescent="0.25">
      <c r="A541" s="22" t="s">
        <v>1407</v>
      </c>
      <c r="B541" s="39"/>
      <c r="C541" s="94"/>
      <c r="D541" s="95"/>
      <c r="E541" s="28"/>
      <c r="F541" s="100" t="str">
        <f t="shared" si="26"/>
        <v/>
      </c>
      <c r="G541" s="100" t="str">
        <f t="shared" si="27"/>
        <v/>
      </c>
    </row>
    <row r="542" spans="1:7" customFormat="1" x14ac:dyDescent="0.25">
      <c r="A542" s="22" t="s">
        <v>1408</v>
      </c>
      <c r="B542" s="39"/>
      <c r="C542" s="94"/>
      <c r="D542" s="95"/>
      <c r="E542" s="28"/>
      <c r="F542" s="100" t="str">
        <f t="shared" si="26"/>
        <v/>
      </c>
      <c r="G542" s="100" t="str">
        <f t="shared" si="27"/>
        <v/>
      </c>
    </row>
    <row r="543" spans="1:7" customFormat="1" x14ac:dyDescent="0.25">
      <c r="A543" s="22" t="s">
        <v>1409</v>
      </c>
      <c r="B543" s="39"/>
      <c r="C543" s="94"/>
      <c r="D543" s="95"/>
      <c r="E543" s="28"/>
      <c r="F543" s="100" t="str">
        <f t="shared" si="26"/>
        <v/>
      </c>
      <c r="G543" s="100" t="str">
        <f t="shared" si="27"/>
        <v/>
      </c>
    </row>
    <row r="544" spans="1:7" customFormat="1" x14ac:dyDescent="0.25">
      <c r="A544" s="22" t="s">
        <v>1410</v>
      </c>
      <c r="B544" s="39" t="s">
        <v>89</v>
      </c>
      <c r="C544" s="94">
        <f>SUM(C526:C543)</f>
        <v>0</v>
      </c>
      <c r="D544" s="95">
        <f>SUM(D526:D543)</f>
        <v>0</v>
      </c>
      <c r="E544" s="28"/>
      <c r="F544" s="91">
        <f>SUM(F526:F543)</f>
        <v>0</v>
      </c>
      <c r="G544" s="91">
        <f>SUM(G526:G543)</f>
        <v>0</v>
      </c>
    </row>
    <row r="545" spans="1:7" customFormat="1" x14ac:dyDescent="0.25">
      <c r="A545" s="22" t="s">
        <v>1411</v>
      </c>
      <c r="B545" s="39"/>
      <c r="C545" s="22"/>
      <c r="D545" s="22"/>
      <c r="E545" s="28"/>
      <c r="F545" s="28"/>
      <c r="G545" s="28"/>
    </row>
    <row r="546" spans="1:7" customFormat="1" x14ac:dyDescent="0.25">
      <c r="A546" s="22" t="s">
        <v>1412</v>
      </c>
      <c r="B546" s="39"/>
      <c r="C546" s="22"/>
      <c r="D546" s="22"/>
      <c r="E546" s="28"/>
      <c r="F546" s="28"/>
      <c r="G546" s="28"/>
    </row>
    <row r="547" spans="1:7" customFormat="1" x14ac:dyDescent="0.25">
      <c r="A547" s="22" t="s">
        <v>1413</v>
      </c>
      <c r="B547" s="39"/>
      <c r="C547" s="22"/>
      <c r="D547" s="22"/>
      <c r="E547" s="28"/>
      <c r="F547" s="28"/>
      <c r="G547" s="28"/>
    </row>
    <row r="548" spans="1:7" customFormat="1" x14ac:dyDescent="0.25">
      <c r="A548" s="99"/>
      <c r="B548" s="99" t="s">
        <v>1327</v>
      </c>
      <c r="C548" s="41" t="s">
        <v>59</v>
      </c>
      <c r="D548" s="41" t="s">
        <v>1121</v>
      </c>
      <c r="E548" s="41"/>
      <c r="F548" s="41" t="s">
        <v>415</v>
      </c>
      <c r="G548" s="41" t="s">
        <v>1123</v>
      </c>
    </row>
    <row r="549" spans="1:7" customFormat="1" x14ac:dyDescent="0.25">
      <c r="A549" s="22" t="s">
        <v>1414</v>
      </c>
      <c r="B549" s="39"/>
      <c r="C549" s="94"/>
      <c r="D549" s="95"/>
      <c r="E549" s="28"/>
      <c r="F549" s="100" t="str">
        <f>IF($C$567=0,"",IF(C549="[for completion]","",IF(C549="","",C549/$C$567)))</f>
        <v/>
      </c>
      <c r="G549" s="100" t="str">
        <f>IF($D$567=0,"",IF(D549="[for completion]","",IF(D549="","",D549/$D$567)))</f>
        <v/>
      </c>
    </row>
    <row r="550" spans="1:7" customFormat="1" x14ac:dyDescent="0.25">
      <c r="A550" s="22" t="s">
        <v>1415</v>
      </c>
      <c r="B550" s="39"/>
      <c r="C550" s="94"/>
      <c r="D550" s="95"/>
      <c r="E550" s="28"/>
      <c r="F550" s="100" t="str">
        <f t="shared" ref="F550:F566" si="28">IF($C$567=0,"",IF(C550="[for completion]","",IF(C550="","",C550/$C$567)))</f>
        <v/>
      </c>
      <c r="G550" s="100" t="str">
        <f t="shared" ref="G550:G566" si="29">IF($D$567=0,"",IF(D550="[for completion]","",IF(D550="","",D550/$D$567)))</f>
        <v/>
      </c>
    </row>
    <row r="551" spans="1:7" customFormat="1" x14ac:dyDescent="0.25">
      <c r="A551" s="22" t="s">
        <v>1416</v>
      </c>
      <c r="B551" s="39"/>
      <c r="C551" s="94"/>
      <c r="D551" s="95"/>
      <c r="E551" s="28"/>
      <c r="F551" s="100" t="str">
        <f t="shared" si="28"/>
        <v/>
      </c>
      <c r="G551" s="100" t="str">
        <f t="shared" si="29"/>
        <v/>
      </c>
    </row>
    <row r="552" spans="1:7" customFormat="1" x14ac:dyDescent="0.25">
      <c r="A552" s="22" t="s">
        <v>1417</v>
      </c>
      <c r="B552" s="39"/>
      <c r="C552" s="94"/>
      <c r="D552" s="95"/>
      <c r="E552" s="28"/>
      <c r="F552" s="100" t="str">
        <f t="shared" si="28"/>
        <v/>
      </c>
      <c r="G552" s="100" t="str">
        <f t="shared" si="29"/>
        <v/>
      </c>
    </row>
    <row r="553" spans="1:7" customFormat="1" x14ac:dyDescent="0.25">
      <c r="A553" s="22" t="s">
        <v>1418</v>
      </c>
      <c r="B553" s="39"/>
      <c r="C553" s="94"/>
      <c r="D553" s="95"/>
      <c r="E553" s="28"/>
      <c r="F553" s="100" t="str">
        <f t="shared" si="28"/>
        <v/>
      </c>
      <c r="G553" s="100" t="str">
        <f t="shared" si="29"/>
        <v/>
      </c>
    </row>
    <row r="554" spans="1:7" customFormat="1" x14ac:dyDescent="0.25">
      <c r="A554" s="22" t="s">
        <v>1419</v>
      </c>
      <c r="B554" s="39"/>
      <c r="C554" s="94"/>
      <c r="D554" s="95"/>
      <c r="E554" s="28"/>
      <c r="F554" s="100" t="str">
        <f t="shared" si="28"/>
        <v/>
      </c>
      <c r="G554" s="100" t="str">
        <f t="shared" si="29"/>
        <v/>
      </c>
    </row>
    <row r="555" spans="1:7" customFormat="1" x14ac:dyDescent="0.25">
      <c r="A555" s="22" t="s">
        <v>1420</v>
      </c>
      <c r="B555" s="39"/>
      <c r="C555" s="94"/>
      <c r="D555" s="95"/>
      <c r="E555" s="28"/>
      <c r="F555" s="100" t="str">
        <f t="shared" si="28"/>
        <v/>
      </c>
      <c r="G555" s="100" t="str">
        <f t="shared" si="29"/>
        <v/>
      </c>
    </row>
    <row r="556" spans="1:7" customFormat="1" x14ac:dyDescent="0.25">
      <c r="A556" s="22" t="s">
        <v>1421</v>
      </c>
      <c r="B556" s="39"/>
      <c r="C556" s="94"/>
      <c r="D556" s="95"/>
      <c r="E556" s="28"/>
      <c r="F556" s="100" t="str">
        <f t="shared" si="28"/>
        <v/>
      </c>
      <c r="G556" s="100" t="str">
        <f t="shared" si="29"/>
        <v/>
      </c>
    </row>
    <row r="557" spans="1:7" customFormat="1" x14ac:dyDescent="0.25">
      <c r="A557" s="22" t="s">
        <v>1422</v>
      </c>
      <c r="B557" s="39"/>
      <c r="C557" s="94"/>
      <c r="D557" s="95"/>
      <c r="E557" s="28"/>
      <c r="F557" s="100" t="str">
        <f t="shared" si="28"/>
        <v/>
      </c>
      <c r="G557" s="100" t="str">
        <f t="shared" si="29"/>
        <v/>
      </c>
    </row>
    <row r="558" spans="1:7" customFormat="1" x14ac:dyDescent="0.25">
      <c r="A558" s="22" t="s">
        <v>1423</v>
      </c>
      <c r="B558" s="39"/>
      <c r="C558" s="94"/>
      <c r="D558" s="95"/>
      <c r="E558" s="28"/>
      <c r="F558" s="100" t="str">
        <f t="shared" si="28"/>
        <v/>
      </c>
      <c r="G558" s="100" t="str">
        <f t="shared" si="29"/>
        <v/>
      </c>
    </row>
    <row r="559" spans="1:7" customFormat="1" x14ac:dyDescent="0.25">
      <c r="A559" s="22" t="s">
        <v>1424</v>
      </c>
      <c r="B559" s="39"/>
      <c r="C559" s="94"/>
      <c r="D559" s="95"/>
      <c r="E559" s="28"/>
      <c r="F559" s="100" t="str">
        <f t="shared" si="28"/>
        <v/>
      </c>
      <c r="G559" s="100" t="str">
        <f t="shared" si="29"/>
        <v/>
      </c>
    </row>
    <row r="560" spans="1:7" customFormat="1" x14ac:dyDescent="0.25">
      <c r="A560" s="22" t="s">
        <v>1425</v>
      </c>
      <c r="B560" s="39"/>
      <c r="C560" s="94"/>
      <c r="D560" s="95"/>
      <c r="E560" s="28"/>
      <c r="F560" s="100" t="str">
        <f t="shared" si="28"/>
        <v/>
      </c>
      <c r="G560" s="100" t="str">
        <f t="shared" si="29"/>
        <v/>
      </c>
    </row>
    <row r="561" spans="1:7" customFormat="1" x14ac:dyDescent="0.25">
      <c r="A561" s="22" t="s">
        <v>1426</v>
      </c>
      <c r="B561" s="39"/>
      <c r="C561" s="94"/>
      <c r="D561" s="95"/>
      <c r="E561" s="28"/>
      <c r="F561" s="100" t="str">
        <f t="shared" si="28"/>
        <v/>
      </c>
      <c r="G561" s="100" t="str">
        <f t="shared" si="29"/>
        <v/>
      </c>
    </row>
    <row r="562" spans="1:7" customFormat="1" x14ac:dyDescent="0.25">
      <c r="A562" s="22" t="s">
        <v>1427</v>
      </c>
      <c r="B562" s="39"/>
      <c r="C562" s="94"/>
      <c r="D562" s="95"/>
      <c r="E562" s="28"/>
      <c r="F562" s="100" t="str">
        <f t="shared" si="28"/>
        <v/>
      </c>
      <c r="G562" s="100" t="str">
        <f t="shared" si="29"/>
        <v/>
      </c>
    </row>
    <row r="563" spans="1:7" customFormat="1" x14ac:dyDescent="0.25">
      <c r="A563" s="22" t="s">
        <v>1428</v>
      </c>
      <c r="B563" s="39"/>
      <c r="C563" s="94"/>
      <c r="D563" s="95"/>
      <c r="E563" s="28"/>
      <c r="F563" s="100" t="str">
        <f t="shared" si="28"/>
        <v/>
      </c>
      <c r="G563" s="100" t="str">
        <f t="shared" si="29"/>
        <v/>
      </c>
    </row>
    <row r="564" spans="1:7" customFormat="1" x14ac:dyDescent="0.25">
      <c r="A564" s="22" t="s">
        <v>1429</v>
      </c>
      <c r="B564" s="39"/>
      <c r="C564" s="94"/>
      <c r="D564" s="95"/>
      <c r="E564" s="28"/>
      <c r="F564" s="100" t="str">
        <f t="shared" si="28"/>
        <v/>
      </c>
      <c r="G564" s="100" t="str">
        <f t="shared" si="29"/>
        <v/>
      </c>
    </row>
    <row r="565" spans="1:7" customFormat="1" x14ac:dyDescent="0.25">
      <c r="A565" s="22" t="s">
        <v>1430</v>
      </c>
      <c r="B565" s="39"/>
      <c r="C565" s="94"/>
      <c r="D565" s="95"/>
      <c r="E565" s="28"/>
      <c r="F565" s="100" t="str">
        <f t="shared" si="28"/>
        <v/>
      </c>
      <c r="G565" s="100" t="str">
        <f t="shared" si="29"/>
        <v/>
      </c>
    </row>
    <row r="566" spans="1:7" customFormat="1" x14ac:dyDescent="0.25">
      <c r="A566" s="22" t="s">
        <v>1431</v>
      </c>
      <c r="B566" s="39"/>
      <c r="C566" s="94"/>
      <c r="D566" s="95"/>
      <c r="E566" s="28"/>
      <c r="F566" s="100" t="str">
        <f t="shared" si="28"/>
        <v/>
      </c>
      <c r="G566" s="100" t="str">
        <f t="shared" si="29"/>
        <v/>
      </c>
    </row>
    <row r="567" spans="1:7" customFormat="1" x14ac:dyDescent="0.25">
      <c r="A567" s="22" t="s">
        <v>1432</v>
      </c>
      <c r="B567" s="39" t="s">
        <v>89</v>
      </c>
      <c r="C567" s="94">
        <f>SUM(C549:C566)</f>
        <v>0</v>
      </c>
      <c r="D567" s="95">
        <f>SUM(D549:D566)</f>
        <v>0</v>
      </c>
      <c r="E567" s="28"/>
      <c r="F567" s="91">
        <f>SUM(F549:F566)</f>
        <v>0</v>
      </c>
      <c r="G567" s="91">
        <f>SUM(G549:G566)</f>
        <v>0</v>
      </c>
    </row>
    <row r="568" spans="1:7" customFormat="1" x14ac:dyDescent="0.25">
      <c r="A568" s="22" t="s">
        <v>1433</v>
      </c>
      <c r="B568" s="39"/>
      <c r="C568" s="22"/>
      <c r="D568" s="22"/>
      <c r="E568" s="28"/>
      <c r="F568" s="28"/>
      <c r="G568" s="28"/>
    </row>
    <row r="569" spans="1:7" customFormat="1" x14ac:dyDescent="0.25">
      <c r="A569" s="22" t="s">
        <v>1434</v>
      </c>
      <c r="B569" s="39"/>
      <c r="C569" s="22"/>
      <c r="D569" s="22"/>
      <c r="E569" s="28"/>
      <c r="F569" s="28"/>
      <c r="G569" s="28"/>
    </row>
    <row r="570" spans="1:7" customFormat="1" x14ac:dyDescent="0.25">
      <c r="A570" s="22" t="s">
        <v>1435</v>
      </c>
      <c r="B570" s="39"/>
      <c r="C570" s="22"/>
      <c r="D570" s="22"/>
      <c r="E570" s="28"/>
      <c r="F570" s="28"/>
      <c r="G570" s="28"/>
    </row>
    <row r="571" spans="1:7" customFormat="1" x14ac:dyDescent="0.25">
      <c r="A571" s="99"/>
      <c r="B571" s="99" t="s">
        <v>1328</v>
      </c>
      <c r="C571" s="41" t="s">
        <v>59</v>
      </c>
      <c r="D571" s="41" t="s">
        <v>1121</v>
      </c>
      <c r="E571" s="41"/>
      <c r="F571" s="41" t="s">
        <v>415</v>
      </c>
      <c r="G571" s="41" t="s">
        <v>1123</v>
      </c>
    </row>
    <row r="572" spans="1:7" customFormat="1" x14ac:dyDescent="0.25">
      <c r="A572" s="22" t="s">
        <v>1436</v>
      </c>
      <c r="B572" s="39" t="s">
        <v>1112</v>
      </c>
      <c r="C572" s="94"/>
      <c r="D572" s="95"/>
      <c r="E572" s="28"/>
      <c r="F572" s="100" t="str">
        <f>IF($C$585=0,"",IF(C572="[for completion]","",IF(C572="","",C572/$C$585)))</f>
        <v/>
      </c>
      <c r="G572" s="100" t="str">
        <f>IF($D$585=0,"",IF(D572="[for completion]","",IF(D572="","",D572/$D$585)))</f>
        <v/>
      </c>
    </row>
    <row r="573" spans="1:7" customFormat="1" x14ac:dyDescent="0.25">
      <c r="A573" s="22" t="s">
        <v>1437</v>
      </c>
      <c r="B573" s="39" t="s">
        <v>1113</v>
      </c>
      <c r="C573" s="94"/>
      <c r="D573" s="95"/>
      <c r="E573" s="28"/>
      <c r="F573" s="100" t="str">
        <f>IF($C$585=0,"",IF(C573="[for completion]","",IF(C573="","",C573/$C$585)))</f>
        <v/>
      </c>
      <c r="G573" s="100" t="str">
        <f>IF($D$585=0,"",IF(D573="[for completion]","",IF(D573="","",D573/$D$585)))</f>
        <v/>
      </c>
    </row>
    <row r="574" spans="1:7" customFormat="1" x14ac:dyDescent="0.25">
      <c r="A574" s="22" t="s">
        <v>1438</v>
      </c>
      <c r="B574" s="39" t="s">
        <v>1275</v>
      </c>
      <c r="C574" s="94"/>
      <c r="D574" s="95"/>
      <c r="E574" s="28"/>
      <c r="F574" s="100" t="str">
        <f>IF($C$585=0,"",IF(C574="[for completion]","",IF(C574="","",C574/$C$585)))</f>
        <v/>
      </c>
      <c r="G574" s="100" t="str">
        <f>IF($D$585=0,"",IF(D574="[for completion]","",IF(D574="","",D574/$D$585)))</f>
        <v/>
      </c>
    </row>
    <row r="575" spans="1:7" customFormat="1" x14ac:dyDescent="0.25">
      <c r="A575" s="22" t="s">
        <v>1439</v>
      </c>
      <c r="B575" s="39" t="s">
        <v>1114</v>
      </c>
      <c r="C575" s="94"/>
      <c r="D575" s="95"/>
      <c r="E575" s="28"/>
      <c r="F575" s="100" t="str">
        <f>IF($C$585=0,"",IF(C575="[for completion]","",IF(C575="","",C575/$C$585)))</f>
        <v/>
      </c>
      <c r="G575" s="100" t="str">
        <f>IF($D$585=0,"",IF(D575="[for completion]","",IF(D575="","",D575/$D$585)))</f>
        <v/>
      </c>
    </row>
    <row r="576" spans="1:7" customFormat="1" x14ac:dyDescent="0.25">
      <c r="A576" s="22" t="s">
        <v>1440</v>
      </c>
      <c r="B576" s="39" t="s">
        <v>1115</v>
      </c>
      <c r="C576" s="94"/>
      <c r="D576" s="95"/>
      <c r="E576" s="28"/>
      <c r="F576" s="100" t="str">
        <f>IF($C$585=0,"",IF(C576="[for completion]","",IF(C576="","",C576/$C$585)))</f>
        <v/>
      </c>
      <c r="G576" s="100" t="str">
        <f>IF($D$585=0,"",IF(D576="[for completion]","",IF(D576="","",D576/$D$585)))</f>
        <v/>
      </c>
    </row>
    <row r="577" spans="1:7" customFormat="1" x14ac:dyDescent="0.25">
      <c r="A577" s="22" t="s">
        <v>1441</v>
      </c>
      <c r="B577" s="39" t="s">
        <v>1116</v>
      </c>
      <c r="C577" s="94"/>
      <c r="D577" s="95"/>
      <c r="E577" s="28"/>
      <c r="F577" s="100" t="str">
        <f t="shared" ref="F577:F584" si="30">IF($C$585=0,"",IF(C577="[for completion]","",IF(C577="","",C577/$C$585)))</f>
        <v/>
      </c>
      <c r="G577" s="100" t="str">
        <f t="shared" ref="G577:G584" si="31">IF($D$585=0,"",IF(D577="[for completion]","",IF(D577="","",D577/$D$585)))</f>
        <v/>
      </c>
    </row>
    <row r="578" spans="1:7" customFormat="1" x14ac:dyDescent="0.25">
      <c r="A578" s="22" t="s">
        <v>1442</v>
      </c>
      <c r="B578" s="39" t="s">
        <v>1117</v>
      </c>
      <c r="C578" s="94"/>
      <c r="D578" s="95"/>
      <c r="E578" s="28"/>
      <c r="F578" s="100" t="str">
        <f t="shared" si="30"/>
        <v/>
      </c>
      <c r="G578" s="100" t="str">
        <f t="shared" si="31"/>
        <v/>
      </c>
    </row>
    <row r="579" spans="1:7" customFormat="1" x14ac:dyDescent="0.25">
      <c r="A579" s="22" t="s">
        <v>1443</v>
      </c>
      <c r="B579" s="39" t="s">
        <v>1118</v>
      </c>
      <c r="C579" s="94"/>
      <c r="D579" s="95"/>
      <c r="E579" s="28"/>
      <c r="F579" s="100" t="str">
        <f t="shared" si="30"/>
        <v/>
      </c>
      <c r="G579" s="100" t="str">
        <f t="shared" si="31"/>
        <v/>
      </c>
    </row>
    <row r="580" spans="1:7" customFormat="1" x14ac:dyDescent="0.25">
      <c r="A580" s="22" t="s">
        <v>1444</v>
      </c>
      <c r="B580" s="39" t="s">
        <v>1524</v>
      </c>
      <c r="C580" s="94"/>
      <c r="D580" s="22"/>
      <c r="E580" s="28"/>
      <c r="F580" s="100" t="str">
        <f t="shared" si="30"/>
        <v/>
      </c>
      <c r="G580" s="100" t="str">
        <f t="shared" si="31"/>
        <v/>
      </c>
    </row>
    <row r="581" spans="1:7" customFormat="1" x14ac:dyDescent="0.25">
      <c r="A581" s="22" t="s">
        <v>1445</v>
      </c>
      <c r="B581" s="22" t="s">
        <v>1527</v>
      </c>
      <c r="C581" s="94"/>
      <c r="D581" s="22"/>
      <c r="F581" s="100" t="str">
        <f t="shared" si="30"/>
        <v/>
      </c>
      <c r="G581" s="100" t="str">
        <f t="shared" si="31"/>
        <v/>
      </c>
    </row>
    <row r="582" spans="1:7" customFormat="1" x14ac:dyDescent="0.25">
      <c r="A582" s="22" t="s">
        <v>1446</v>
      </c>
      <c r="B582" s="22" t="s">
        <v>1525</v>
      </c>
      <c r="C582" s="94"/>
      <c r="D582" s="22"/>
      <c r="F582" s="100" t="str">
        <f t="shared" si="30"/>
        <v/>
      </c>
      <c r="G582" s="100" t="str">
        <f t="shared" si="31"/>
        <v/>
      </c>
    </row>
    <row r="583" spans="1:7" customFormat="1" x14ac:dyDescent="0.25">
      <c r="A583" s="22" t="s">
        <v>1536</v>
      </c>
      <c r="B583" s="39" t="s">
        <v>1526</v>
      </c>
      <c r="C583" s="94"/>
      <c r="D583" s="22"/>
      <c r="E583" s="28"/>
      <c r="F583" s="100" t="str">
        <f t="shared" si="30"/>
        <v/>
      </c>
      <c r="G583" s="100" t="str">
        <f t="shared" si="31"/>
        <v/>
      </c>
    </row>
    <row r="584" spans="1:7" customFormat="1" x14ac:dyDescent="0.25">
      <c r="A584" s="22" t="s">
        <v>1537</v>
      </c>
      <c r="B584" s="22" t="s">
        <v>1163</v>
      </c>
      <c r="C584" s="94"/>
      <c r="D584" s="95"/>
      <c r="E584" s="28"/>
      <c r="F584" s="100" t="str">
        <f t="shared" si="30"/>
        <v/>
      </c>
      <c r="G584" s="100" t="str">
        <f t="shared" si="31"/>
        <v/>
      </c>
    </row>
    <row r="585" spans="1:7" customFormat="1" x14ac:dyDescent="0.25">
      <c r="A585" s="22" t="s">
        <v>1538</v>
      </c>
      <c r="B585" s="39" t="s">
        <v>89</v>
      </c>
      <c r="C585" s="94">
        <f>SUM(C572:C584)</f>
        <v>0</v>
      </c>
      <c r="D585" s="95">
        <f>SUM(D572:D584)</f>
        <v>0</v>
      </c>
      <c r="E585" s="28"/>
      <c r="F585" s="91">
        <f>SUM(F572:F584)</f>
        <v>0</v>
      </c>
      <c r="G585" s="91">
        <f>SUM(G572:G584)</f>
        <v>0</v>
      </c>
    </row>
    <row r="586" spans="1:7" customFormat="1" x14ac:dyDescent="0.25">
      <c r="A586" s="22" t="s">
        <v>1447</v>
      </c>
      <c r="B586" s="39"/>
      <c r="C586" s="94"/>
      <c r="D586" s="95"/>
      <c r="E586" s="28"/>
      <c r="F586" s="100"/>
      <c r="G586" s="100"/>
    </row>
    <row r="587" spans="1:7" customFormat="1" x14ac:dyDescent="0.25">
      <c r="A587" s="22" t="s">
        <v>1539</v>
      </c>
      <c r="B587" s="39"/>
      <c r="C587" s="94"/>
      <c r="D587" s="95"/>
      <c r="E587" s="28"/>
      <c r="F587" s="100"/>
      <c r="G587" s="100"/>
    </row>
    <row r="588" spans="1:7" customFormat="1" x14ac:dyDescent="0.25">
      <c r="A588" s="22" t="s">
        <v>1540</v>
      </c>
      <c r="B588" s="39"/>
      <c r="C588" s="94"/>
      <c r="D588" s="95"/>
      <c r="E588" s="28"/>
      <c r="F588" s="100"/>
      <c r="G588" s="100"/>
    </row>
    <row r="589" spans="1:7" customFormat="1" x14ac:dyDescent="0.25">
      <c r="A589" s="22" t="s">
        <v>1541</v>
      </c>
      <c r="B589" s="39"/>
      <c r="C589" s="94"/>
      <c r="D589" s="95"/>
      <c r="E589" s="28"/>
      <c r="F589" s="100"/>
      <c r="G589" s="100"/>
    </row>
    <row r="590" spans="1:7" customFormat="1" x14ac:dyDescent="0.25">
      <c r="A590" s="22" t="s">
        <v>1542</v>
      </c>
      <c r="B590" s="39"/>
      <c r="C590" s="94"/>
      <c r="D590" s="95"/>
      <c r="E590" s="28"/>
      <c r="F590" s="100"/>
      <c r="G590" s="100"/>
    </row>
    <row r="591" spans="1:7" customFormat="1" x14ac:dyDescent="0.25">
      <c r="A591" s="22" t="s">
        <v>1543</v>
      </c>
      <c r="B591" s="39"/>
      <c r="C591" s="94"/>
      <c r="D591" s="95"/>
      <c r="E591" s="28"/>
      <c r="F591" s="100" t="str">
        <f>IF($C$585=0,"",IF(C591="[for completion]","",IF(C591="","",C591/$C$585)))</f>
        <v/>
      </c>
      <c r="G591" s="100" t="str">
        <f>IF($D$585=0,"",IF(D591="[for completion]","",IF(D591="","",D591/$D$585)))</f>
        <v/>
      </c>
    </row>
    <row r="592" spans="1:7" customFormat="1" x14ac:dyDescent="0.25">
      <c r="A592" s="22" t="s">
        <v>1544</v>
      </c>
    </row>
    <row r="593" spans="1:7" customFormat="1" x14ac:dyDescent="0.25">
      <c r="A593" s="22" t="s">
        <v>1545</v>
      </c>
    </row>
    <row r="594" spans="1:7" x14ac:dyDescent="0.25">
      <c r="A594" s="22" t="s">
        <v>1546</v>
      </c>
    </row>
    <row r="595" spans="1:7" x14ac:dyDescent="0.25">
      <c r="A595" s="22" t="s">
        <v>1548</v>
      </c>
    </row>
    <row r="596" spans="1:7" x14ac:dyDescent="0.25">
      <c r="A596" s="99"/>
      <c r="B596" s="99" t="s">
        <v>1329</v>
      </c>
      <c r="C596" s="41" t="s">
        <v>59</v>
      </c>
      <c r="D596" s="41" t="s">
        <v>1121</v>
      </c>
      <c r="E596" s="41"/>
      <c r="F596" s="41" t="s">
        <v>414</v>
      </c>
      <c r="G596" s="41" t="s">
        <v>1123</v>
      </c>
    </row>
    <row r="597" spans="1:7" x14ac:dyDescent="0.25">
      <c r="A597" s="22" t="s">
        <v>1448</v>
      </c>
      <c r="B597" s="39" t="s">
        <v>1241</v>
      </c>
      <c r="C597" s="94"/>
      <c r="D597" s="95"/>
      <c r="E597" s="28"/>
      <c r="F597" s="100" t="str">
        <f>IF($C$601=0,"",IF(C597="[for completion]","",IF(C597="","",C597/$C$601)))</f>
        <v/>
      </c>
      <c r="G597" s="100" t="str">
        <f>IF($D$601=0,"",IF(D597="[for completion]","",IF(D597="","",D597/$D$601)))</f>
        <v/>
      </c>
    </row>
    <row r="598" spans="1:7" x14ac:dyDescent="0.25">
      <c r="A598" s="22" t="s">
        <v>1449</v>
      </c>
      <c r="B598" s="112" t="s">
        <v>1242</v>
      </c>
      <c r="C598" s="94"/>
      <c r="D598" s="95"/>
      <c r="E598" s="28"/>
      <c r="F598" s="100" t="str">
        <f>IF($C$601=0,"",IF(C598="[for completion]","",IF(C598="","",C598/$C$601)))</f>
        <v/>
      </c>
      <c r="G598" s="100" t="str">
        <f>IF($D$601=0,"",IF(D598="[for completion]","",IF(D598="","",D598/$D$601)))</f>
        <v/>
      </c>
    </row>
    <row r="599" spans="1:7" x14ac:dyDescent="0.25">
      <c r="A599" s="22" t="s">
        <v>1450</v>
      </c>
      <c r="B599" s="39" t="s">
        <v>1120</v>
      </c>
      <c r="C599" s="94"/>
      <c r="D599" s="95"/>
      <c r="E599" s="28"/>
      <c r="F599" s="100" t="str">
        <f>IF($C$601=0,"",IF(C599="[for completion]","",IF(C599="","",C599/$C$601)))</f>
        <v/>
      </c>
      <c r="G599" s="100" t="str">
        <f>IF($D$601=0,"",IF(D599="[for completion]","",IF(D599="","",D599/$D$601)))</f>
        <v/>
      </c>
    </row>
    <row r="600" spans="1:7" x14ac:dyDescent="0.25">
      <c r="A600" s="22" t="s">
        <v>1451</v>
      </c>
      <c r="B600" s="22" t="s">
        <v>1163</v>
      </c>
      <c r="C600" s="94"/>
      <c r="D600" s="95"/>
      <c r="E600" s="28"/>
      <c r="F600" s="100" t="str">
        <f>IF($C$601=0,"",IF(C600="[for completion]","",IF(C600="","",C600/$C$601)))</f>
        <v/>
      </c>
      <c r="G600" s="100" t="str">
        <f>IF($D$601=0,"",IF(D600="[for completion]","",IF(D600="","",D600/$D$601)))</f>
        <v/>
      </c>
    </row>
    <row r="601" spans="1:7" x14ac:dyDescent="0.25">
      <c r="A601" s="22" t="s">
        <v>1452</v>
      </c>
      <c r="B601" s="39" t="s">
        <v>89</v>
      </c>
      <c r="C601" s="94">
        <f>SUM(C597:C600)</f>
        <v>0</v>
      </c>
      <c r="D601" s="95">
        <f>SUM(D597:D600)</f>
        <v>0</v>
      </c>
      <c r="E601" s="28"/>
      <c r="F601" s="91">
        <f>SUM(F597:F600)</f>
        <v>0</v>
      </c>
      <c r="G601" s="91">
        <f>SUM(G597:G600)</f>
        <v>0</v>
      </c>
    </row>
    <row r="603" spans="1:7" x14ac:dyDescent="0.25">
      <c r="A603" s="99"/>
      <c r="B603" s="99" t="s">
        <v>1587</v>
      </c>
      <c r="C603" s="99" t="s">
        <v>1514</v>
      </c>
      <c r="D603" s="99" t="s">
        <v>1517</v>
      </c>
      <c r="E603" s="99"/>
      <c r="F603" s="99" t="s">
        <v>1516</v>
      </c>
      <c r="G603" s="42" t="s">
        <v>1599</v>
      </c>
    </row>
    <row r="604" spans="1:7" x14ac:dyDescent="0.25">
      <c r="A604" s="22" t="s">
        <v>1454</v>
      </c>
      <c r="B604" s="39" t="s">
        <v>689</v>
      </c>
      <c r="C604" s="114"/>
      <c r="D604" s="114"/>
      <c r="E604" s="126"/>
      <c r="F604" s="114"/>
      <c r="G604" s="114"/>
    </row>
    <row r="605" spans="1:7" x14ac:dyDescent="0.25">
      <c r="A605" s="22" t="s">
        <v>1455</v>
      </c>
      <c r="B605" s="39" t="s">
        <v>690</v>
      </c>
      <c r="C605" s="114"/>
      <c r="D605" s="114"/>
      <c r="E605" s="126"/>
      <c r="F605" s="114"/>
      <c r="G605" s="114"/>
    </row>
    <row r="606" spans="1:7" x14ac:dyDescent="0.25">
      <c r="A606" s="22" t="s">
        <v>1456</v>
      </c>
      <c r="B606" s="39" t="s">
        <v>691</v>
      </c>
      <c r="C606" s="114"/>
      <c r="D606" s="114"/>
      <c r="E606" s="126"/>
      <c r="F606" s="114"/>
      <c r="G606" s="114"/>
    </row>
    <row r="607" spans="1:7" x14ac:dyDescent="0.25">
      <c r="A607" s="22" t="s">
        <v>1457</v>
      </c>
      <c r="B607" s="39" t="s">
        <v>692</v>
      </c>
      <c r="C607" s="114"/>
      <c r="D607" s="114"/>
      <c r="E607" s="126"/>
      <c r="F607" s="114"/>
      <c r="G607" s="114"/>
    </row>
    <row r="608" spans="1:7" x14ac:dyDescent="0.25">
      <c r="A608" s="22" t="s">
        <v>1458</v>
      </c>
      <c r="B608" s="39" t="s">
        <v>693</v>
      </c>
      <c r="C608" s="114"/>
      <c r="D608" s="114"/>
      <c r="E608" s="126"/>
      <c r="F608" s="114"/>
      <c r="G608" s="114"/>
    </row>
    <row r="609" spans="1:7" x14ac:dyDescent="0.25">
      <c r="A609" s="22" t="s">
        <v>1459</v>
      </c>
      <c r="B609" s="39" t="s">
        <v>694</v>
      </c>
      <c r="C609" s="114"/>
      <c r="D609" s="114"/>
      <c r="E609" s="126"/>
      <c r="F609" s="114"/>
      <c r="G609" s="114"/>
    </row>
    <row r="610" spans="1:7" x14ac:dyDescent="0.25">
      <c r="A610" s="22" t="s">
        <v>1460</v>
      </c>
      <c r="B610" s="39" t="s">
        <v>695</v>
      </c>
      <c r="C610" s="114"/>
      <c r="D610" s="114"/>
      <c r="E610" s="126"/>
      <c r="F610" s="114"/>
      <c r="G610" s="114"/>
    </row>
    <row r="611" spans="1:7" x14ac:dyDescent="0.25">
      <c r="A611" s="22" t="s">
        <v>1461</v>
      </c>
      <c r="B611" s="39" t="s">
        <v>1238</v>
      </c>
      <c r="C611" s="114"/>
      <c r="D611" s="114"/>
      <c r="E611" s="126"/>
      <c r="F611" s="114"/>
      <c r="G611" s="114"/>
    </row>
    <row r="612" spans="1:7" x14ac:dyDescent="0.25">
      <c r="A612" s="22" t="s">
        <v>1462</v>
      </c>
      <c r="B612" s="39" t="s">
        <v>1239</v>
      </c>
      <c r="C612" s="114"/>
      <c r="D612" s="114"/>
      <c r="E612" s="126"/>
      <c r="F612" s="114"/>
      <c r="G612" s="114"/>
    </row>
    <row r="613" spans="1:7" x14ac:dyDescent="0.25">
      <c r="A613" s="22" t="s">
        <v>1463</v>
      </c>
      <c r="B613" s="39" t="s">
        <v>1240</v>
      </c>
      <c r="C613" s="114"/>
      <c r="D613" s="114"/>
      <c r="E613" s="126"/>
      <c r="F613" s="114"/>
      <c r="G613" s="114"/>
    </row>
    <row r="614" spans="1:7" x14ac:dyDescent="0.25">
      <c r="A614" s="22" t="s">
        <v>1464</v>
      </c>
      <c r="B614" s="39" t="s">
        <v>696</v>
      </c>
      <c r="C614" s="114"/>
      <c r="D614" s="114"/>
      <c r="E614" s="126"/>
      <c r="F614" s="114"/>
      <c r="G614" s="114"/>
    </row>
    <row r="615" spans="1:7" x14ac:dyDescent="0.25">
      <c r="A615" s="22" t="s">
        <v>1465</v>
      </c>
      <c r="B615" s="39" t="s">
        <v>1582</v>
      </c>
      <c r="C615" s="114"/>
      <c r="D615" s="114"/>
      <c r="E615" s="126"/>
      <c r="F615" s="114"/>
      <c r="G615" s="114"/>
    </row>
    <row r="616" spans="1:7" x14ac:dyDescent="0.25">
      <c r="A616" s="22" t="s">
        <v>1466</v>
      </c>
      <c r="B616" s="39" t="s">
        <v>87</v>
      </c>
      <c r="C616" s="114"/>
      <c r="D616" s="114"/>
      <c r="E616" s="126"/>
      <c r="F616" s="114"/>
      <c r="G616" s="114"/>
    </row>
    <row r="617" spans="1:7" x14ac:dyDescent="0.25">
      <c r="A617" s="22" t="s">
        <v>1467</v>
      </c>
      <c r="B617" s="39" t="s">
        <v>89</v>
      </c>
      <c r="C617" s="94">
        <f>SUM(C604:C616)</f>
        <v>0</v>
      </c>
      <c r="D617" s="94">
        <f>SUM(D604:D616)</f>
        <v>0</v>
      </c>
      <c r="E617" s="20"/>
      <c r="F617" s="94"/>
      <c r="G617" s="100" t="str">
        <f>IF($D$393=0,"",IF(#REF!="[For completion]","",#REF!/$D$393))</f>
        <v/>
      </c>
    </row>
    <row r="618" spans="1:7" x14ac:dyDescent="0.25">
      <c r="A618" s="22" t="s">
        <v>1468</v>
      </c>
      <c r="B618" s="22" t="s">
        <v>1513</v>
      </c>
      <c r="C618"/>
      <c r="D618"/>
      <c r="E618"/>
      <c r="F618" s="114"/>
      <c r="G618" s="100" t="str">
        <f>IF($D$622=0,"",IF(D617="[for completion]","",IF(D617="","",D617/$D$622)))</f>
        <v/>
      </c>
    </row>
    <row r="619" spans="1:7" x14ac:dyDescent="0.25">
      <c r="A619" s="22" t="s">
        <v>1469</v>
      </c>
      <c r="G619" s="100" t="str">
        <f>IF($D$622=0,"",IF(D618="[for completion]","",IF(D618="","",D618/$D$622)))</f>
        <v/>
      </c>
    </row>
    <row r="620" spans="1:7" x14ac:dyDescent="0.25">
      <c r="A620" s="22" t="s">
        <v>1470</v>
      </c>
      <c r="B620" s="39"/>
      <c r="C620" s="94"/>
      <c r="D620" s="95"/>
      <c r="E620" s="20"/>
      <c r="F620" s="100"/>
      <c r="G620" s="100" t="str">
        <f t="shared" ref="G620:G622" si="32">IF($D$622=0,"",IF(D620="[for completion]","",IF(D620="","",D620/$D$622)))</f>
        <v/>
      </c>
    </row>
    <row r="621" spans="1:7" x14ac:dyDescent="0.25">
      <c r="A621" s="22" t="s">
        <v>1471</v>
      </c>
      <c r="B621" s="39"/>
      <c r="C621" s="94"/>
      <c r="D621" s="95"/>
      <c r="E621" s="20"/>
      <c r="F621" s="100"/>
      <c r="G621" s="100" t="str">
        <f t="shared" si="32"/>
        <v/>
      </c>
    </row>
    <row r="622" spans="1:7" x14ac:dyDescent="0.25">
      <c r="A622" s="22" t="s">
        <v>1472</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E15" sqref="E15"/>
    </sheetView>
  </sheetViews>
  <sheetFormatPr defaultColWidth="11.42578125" defaultRowHeight="15" outlineLevelRow="1" x14ac:dyDescent="0.25"/>
  <cols>
    <col min="1" max="1" width="16.28515625" customWidth="1"/>
    <col min="2" max="2" width="89.7109375" style="22" bestFit="1" customWidth="1"/>
    <col min="3" max="3" width="134.7109375" customWidth="1"/>
  </cols>
  <sheetData>
    <row r="1" spans="1:3" ht="31.5" x14ac:dyDescent="0.25">
      <c r="A1" s="19" t="s">
        <v>700</v>
      </c>
      <c r="B1" s="19"/>
      <c r="C1" s="134" t="s">
        <v>1603</v>
      </c>
    </row>
    <row r="2" spans="1:3" x14ac:dyDescent="0.25">
      <c r="B2" s="20"/>
      <c r="C2" s="20"/>
    </row>
    <row r="3" spans="1:3" x14ac:dyDescent="0.25">
      <c r="A3" s="65" t="s">
        <v>701</v>
      </c>
      <c r="B3" s="66"/>
      <c r="C3" s="20"/>
    </row>
    <row r="4" spans="1:3" x14ac:dyDescent="0.25">
      <c r="C4" s="20"/>
    </row>
    <row r="5" spans="1:3" ht="37.5" x14ac:dyDescent="0.25">
      <c r="A5" s="33" t="s">
        <v>30</v>
      </c>
      <c r="B5" s="33" t="s">
        <v>702</v>
      </c>
      <c r="C5" s="67" t="s">
        <v>1066</v>
      </c>
    </row>
    <row r="6" spans="1:3" ht="30" x14ac:dyDescent="0.25">
      <c r="A6" s="1" t="s">
        <v>703</v>
      </c>
      <c r="B6" s="36" t="s">
        <v>1551</v>
      </c>
      <c r="C6" s="127" t="s">
        <v>1660</v>
      </c>
    </row>
    <row r="7" spans="1:3" ht="30" x14ac:dyDescent="0.25">
      <c r="A7" s="1" t="s">
        <v>704</v>
      </c>
      <c r="B7" s="36" t="s">
        <v>1553</v>
      </c>
      <c r="C7" s="127" t="s">
        <v>1661</v>
      </c>
    </row>
    <row r="8" spans="1:3" ht="30" x14ac:dyDescent="0.25">
      <c r="A8" s="1" t="s">
        <v>705</v>
      </c>
      <c r="B8" s="36" t="s">
        <v>1552</v>
      </c>
      <c r="C8" s="127" t="s">
        <v>1662</v>
      </c>
    </row>
    <row r="9" spans="1:3" x14ac:dyDescent="0.25">
      <c r="A9" s="1" t="s">
        <v>706</v>
      </c>
      <c r="B9" s="36" t="s">
        <v>707</v>
      </c>
      <c r="C9" s="144" t="s">
        <v>1669</v>
      </c>
    </row>
    <row r="10" spans="1:3" ht="30" x14ac:dyDescent="0.25">
      <c r="A10" s="1" t="s">
        <v>708</v>
      </c>
      <c r="B10" s="36" t="s">
        <v>919</v>
      </c>
      <c r="C10" s="144" t="s">
        <v>1637</v>
      </c>
    </row>
    <row r="11" spans="1:3" ht="105" x14ac:dyDescent="0.25">
      <c r="A11" s="1" t="s">
        <v>709</v>
      </c>
      <c r="B11" s="36" t="s">
        <v>710</v>
      </c>
      <c r="C11" s="144" t="s">
        <v>1670</v>
      </c>
    </row>
    <row r="12" spans="1:3" ht="165" x14ac:dyDescent="0.25">
      <c r="A12" s="1" t="s">
        <v>711</v>
      </c>
      <c r="B12" s="36" t="s">
        <v>1511</v>
      </c>
      <c r="C12" s="144" t="s">
        <v>1638</v>
      </c>
    </row>
    <row r="13" spans="1:3" ht="30" x14ac:dyDescent="0.25">
      <c r="A13" s="1" t="s">
        <v>713</v>
      </c>
      <c r="B13" s="36" t="s">
        <v>712</v>
      </c>
      <c r="C13" s="144" t="s">
        <v>1639</v>
      </c>
    </row>
    <row r="14" spans="1:3" ht="60" x14ac:dyDescent="0.25">
      <c r="A14" s="1" t="s">
        <v>715</v>
      </c>
      <c r="B14" s="36" t="s">
        <v>714</v>
      </c>
      <c r="C14" s="144" t="s">
        <v>1640</v>
      </c>
    </row>
    <row r="15" spans="1:3" ht="60" x14ac:dyDescent="0.25">
      <c r="A15" s="1" t="s">
        <v>717</v>
      </c>
      <c r="B15" s="36" t="s">
        <v>716</v>
      </c>
      <c r="C15" s="144" t="s">
        <v>1641</v>
      </c>
    </row>
    <row r="16" spans="1:3" x14ac:dyDescent="0.25">
      <c r="A16" s="1" t="s">
        <v>719</v>
      </c>
      <c r="B16" s="36" t="s">
        <v>718</v>
      </c>
      <c r="C16" s="144" t="s">
        <v>1642</v>
      </c>
    </row>
    <row r="17" spans="1:3" ht="30" x14ac:dyDescent="0.25">
      <c r="A17" s="1" t="s">
        <v>721</v>
      </c>
      <c r="B17" s="40" t="s">
        <v>720</v>
      </c>
      <c r="C17" s="144" t="s">
        <v>1643</v>
      </c>
    </row>
    <row r="18" spans="1:3" ht="105" x14ac:dyDescent="0.25">
      <c r="A18" s="1" t="s">
        <v>723</v>
      </c>
      <c r="B18" s="40" t="s">
        <v>722</v>
      </c>
      <c r="C18" s="144" t="s">
        <v>1644</v>
      </c>
    </row>
    <row r="19" spans="1:3" x14ac:dyDescent="0.25">
      <c r="A19" s="1" t="s">
        <v>1510</v>
      </c>
      <c r="B19" s="40" t="s">
        <v>724</v>
      </c>
      <c r="C19" s="144" t="s">
        <v>1645</v>
      </c>
    </row>
    <row r="20" spans="1:3" ht="135" x14ac:dyDescent="0.25">
      <c r="A20" s="1" t="s">
        <v>1512</v>
      </c>
      <c r="B20" s="36" t="s">
        <v>1509</v>
      </c>
      <c r="C20" s="144" t="s">
        <v>1664</v>
      </c>
    </row>
    <row r="21" spans="1:3" ht="30" x14ac:dyDescent="0.25">
      <c r="A21" s="1" t="s">
        <v>725</v>
      </c>
      <c r="B21" s="145" t="s">
        <v>1646</v>
      </c>
      <c r="C21" s="144" t="s">
        <v>1663</v>
      </c>
    </row>
    <row r="22" spans="1:3" x14ac:dyDescent="0.25">
      <c r="A22" s="1" t="s">
        <v>726</v>
      </c>
      <c r="B22" s="128"/>
      <c r="C22" s="128"/>
    </row>
    <row r="23" spans="1:3" outlineLevel="1" x14ac:dyDescent="0.25">
      <c r="A23" s="1" t="s">
        <v>727</v>
      </c>
      <c r="B23" s="113"/>
      <c r="C23" s="113"/>
    </row>
    <row r="24" spans="1:3" outlineLevel="1" x14ac:dyDescent="0.25">
      <c r="A24" s="1" t="s">
        <v>728</v>
      </c>
      <c r="B24" s="64"/>
      <c r="C24" s="113"/>
    </row>
    <row r="25" spans="1:3" outlineLevel="1" x14ac:dyDescent="0.25">
      <c r="A25" s="1" t="s">
        <v>729</v>
      </c>
      <c r="B25" s="64"/>
      <c r="C25" s="113"/>
    </row>
    <row r="26" spans="1:3" outlineLevel="1" x14ac:dyDescent="0.25">
      <c r="A26" s="1" t="s">
        <v>1295</v>
      </c>
      <c r="B26" s="64"/>
      <c r="C26" s="113"/>
    </row>
    <row r="27" spans="1:3" outlineLevel="1" x14ac:dyDescent="0.25">
      <c r="A27" s="1" t="s">
        <v>1296</v>
      </c>
      <c r="B27" s="64"/>
      <c r="C27" s="113"/>
    </row>
    <row r="28" spans="1:3" ht="18.75" outlineLevel="1" x14ac:dyDescent="0.25">
      <c r="A28" s="33"/>
      <c r="B28" s="33" t="s">
        <v>1249</v>
      </c>
      <c r="C28" s="67" t="s">
        <v>1066</v>
      </c>
    </row>
    <row r="29" spans="1:3" outlineLevel="1" x14ac:dyDescent="0.25">
      <c r="A29" s="1" t="s">
        <v>731</v>
      </c>
      <c r="B29" s="36" t="s">
        <v>1247</v>
      </c>
      <c r="C29" s="113"/>
    </row>
    <row r="30" spans="1:3" outlineLevel="1" x14ac:dyDescent="0.25">
      <c r="A30" s="1" t="s">
        <v>734</v>
      </c>
      <c r="B30" s="36" t="s">
        <v>1248</v>
      </c>
      <c r="C30" s="113"/>
    </row>
    <row r="31" spans="1:3" outlineLevel="1" x14ac:dyDescent="0.25">
      <c r="A31" s="1" t="s">
        <v>737</v>
      </c>
      <c r="B31" s="36" t="s">
        <v>1246</v>
      </c>
      <c r="C31" s="113"/>
    </row>
    <row r="32" spans="1:3" ht="30" outlineLevel="1" x14ac:dyDescent="0.25">
      <c r="A32" s="1" t="s">
        <v>740</v>
      </c>
      <c r="B32" s="130" t="s">
        <v>1585</v>
      </c>
      <c r="C32" s="113"/>
    </row>
    <row r="33" spans="1:3" outlineLevel="1" x14ac:dyDescent="0.25">
      <c r="A33" s="1" t="s">
        <v>741</v>
      </c>
      <c r="B33" s="129"/>
      <c r="C33" s="113"/>
    </row>
    <row r="34" spans="1:3" outlineLevel="1" x14ac:dyDescent="0.25">
      <c r="A34" s="1" t="s">
        <v>1053</v>
      </c>
      <c r="B34" s="129"/>
      <c r="C34" s="113"/>
    </row>
    <row r="35" spans="1:3" outlineLevel="1" x14ac:dyDescent="0.25">
      <c r="A35" s="1" t="s">
        <v>1260</v>
      </c>
      <c r="B35" s="129"/>
      <c r="C35" s="113"/>
    </row>
    <row r="36" spans="1:3" outlineLevel="1" x14ac:dyDescent="0.25">
      <c r="A36" s="1" t="s">
        <v>1261</v>
      </c>
      <c r="B36" s="129"/>
      <c r="C36" s="113"/>
    </row>
    <row r="37" spans="1:3" outlineLevel="1" x14ac:dyDescent="0.25">
      <c r="A37" s="1" t="s">
        <v>1262</v>
      </c>
      <c r="B37" s="129"/>
      <c r="C37" s="113"/>
    </row>
    <row r="38" spans="1:3" outlineLevel="1" x14ac:dyDescent="0.25">
      <c r="A38" s="1" t="s">
        <v>1263</v>
      </c>
      <c r="B38" s="129"/>
      <c r="C38" s="113"/>
    </row>
    <row r="39" spans="1:3" outlineLevel="1" x14ac:dyDescent="0.25">
      <c r="A39" s="1" t="s">
        <v>1264</v>
      </c>
      <c r="B39" s="129"/>
      <c r="C39" s="113"/>
    </row>
    <row r="40" spans="1:3" outlineLevel="1" x14ac:dyDescent="0.25">
      <c r="A40" s="1" t="s">
        <v>1265</v>
      </c>
      <c r="B40"/>
      <c r="C40" s="113"/>
    </row>
    <row r="41" spans="1:3" outlineLevel="1" x14ac:dyDescent="0.25">
      <c r="A41" s="1" t="s">
        <v>1266</v>
      </c>
      <c r="B41" s="129"/>
      <c r="C41" s="113"/>
    </row>
    <row r="42" spans="1:3" outlineLevel="1" x14ac:dyDescent="0.25">
      <c r="A42" s="1" t="s">
        <v>1267</v>
      </c>
      <c r="B42" s="129"/>
      <c r="C42" s="113"/>
    </row>
    <row r="43" spans="1:3" outlineLevel="1" x14ac:dyDescent="0.25">
      <c r="A43" s="1" t="s">
        <v>1268</v>
      </c>
      <c r="B43" s="129"/>
      <c r="C43" s="113"/>
    </row>
    <row r="44" spans="1:3" ht="18.75" x14ac:dyDescent="0.25">
      <c r="A44" s="33"/>
      <c r="B44" s="33" t="s">
        <v>1250</v>
      </c>
      <c r="C44" s="67" t="s">
        <v>730</v>
      </c>
    </row>
    <row r="45" spans="1:3" x14ac:dyDescent="0.25">
      <c r="A45" s="1" t="s">
        <v>742</v>
      </c>
      <c r="B45" s="40" t="s">
        <v>732</v>
      </c>
      <c r="C45" s="22" t="s">
        <v>733</v>
      </c>
    </row>
    <row r="46" spans="1:3" x14ac:dyDescent="0.25">
      <c r="A46" s="1" t="s">
        <v>1252</v>
      </c>
      <c r="B46" s="40" t="s">
        <v>735</v>
      </c>
      <c r="C46" s="22" t="s">
        <v>736</v>
      </c>
    </row>
    <row r="47" spans="1:3" x14ac:dyDescent="0.25">
      <c r="A47" s="1" t="s">
        <v>1253</v>
      </c>
      <c r="B47" s="40" t="s">
        <v>738</v>
      </c>
      <c r="C47" s="22" t="s">
        <v>739</v>
      </c>
    </row>
    <row r="48" spans="1:3" outlineLevel="1" x14ac:dyDescent="0.25">
      <c r="A48" s="1" t="s">
        <v>743</v>
      </c>
      <c r="B48" s="130" t="s">
        <v>1595</v>
      </c>
      <c r="C48" s="113" t="s">
        <v>1018</v>
      </c>
    </row>
    <row r="49" spans="1:3" outlineLevel="1" x14ac:dyDescent="0.25">
      <c r="A49" s="1" t="s">
        <v>744</v>
      </c>
      <c r="B49" s="116"/>
      <c r="C49" s="113"/>
    </row>
    <row r="50" spans="1:3" outlineLevel="1" x14ac:dyDescent="0.25">
      <c r="A50" s="1" t="s">
        <v>745</v>
      </c>
      <c r="B50" s="130"/>
      <c r="C50" s="113"/>
    </row>
    <row r="51" spans="1:3" ht="18.75" x14ac:dyDescent="0.25">
      <c r="A51" s="33"/>
      <c r="B51" s="33" t="s">
        <v>1251</v>
      </c>
      <c r="C51" s="67" t="s">
        <v>1066</v>
      </c>
    </row>
    <row r="52" spans="1:3" ht="184.9" customHeight="1" x14ac:dyDescent="0.25">
      <c r="A52" s="1" t="s">
        <v>1254</v>
      </c>
      <c r="B52" s="36" t="s">
        <v>1647</v>
      </c>
      <c r="C52" s="149" t="s">
        <v>1667</v>
      </c>
    </row>
    <row r="53" spans="1:3" ht="210" customHeight="1" x14ac:dyDescent="0.25">
      <c r="A53" s="1" t="s">
        <v>1255</v>
      </c>
      <c r="B53" s="130" t="s">
        <v>1648</v>
      </c>
      <c r="C53" s="144" t="s">
        <v>1668</v>
      </c>
    </row>
    <row r="54" spans="1:3" x14ac:dyDescent="0.25">
      <c r="A54" s="1" t="s">
        <v>1256</v>
      </c>
      <c r="B54" s="130" t="s">
        <v>1649</v>
      </c>
      <c r="C54" s="128" t="s">
        <v>1650</v>
      </c>
    </row>
    <row r="55" spans="1:3" x14ac:dyDescent="0.25">
      <c r="A55" s="1" t="s">
        <v>1257</v>
      </c>
      <c r="B55" s="116"/>
      <c r="C55" s="128"/>
    </row>
    <row r="56" spans="1:3" x14ac:dyDescent="0.25">
      <c r="A56" s="1" t="s">
        <v>1258</v>
      </c>
      <c r="B56" s="116"/>
      <c r="C56" s="128"/>
    </row>
    <row r="57" spans="1:3" x14ac:dyDescent="0.25">
      <c r="A57" s="1" t="s">
        <v>1259</v>
      </c>
      <c r="B57" s="116"/>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360A4-7295-4E1B-B841-F002C7CB7021}">
  <sheetPr>
    <tabColor rgb="FF243386"/>
    <pageSetUpPr fitToPage="1"/>
  </sheetPr>
  <dimension ref="B1:AB45"/>
  <sheetViews>
    <sheetView showGridLines="0" view="pageBreakPreview" zoomScale="150" zoomScaleNormal="100" zoomScaleSheetLayoutView="150" workbookViewId="0">
      <selection activeCell="C42" sqref="C42:J42"/>
    </sheetView>
  </sheetViews>
  <sheetFormatPr defaultRowHeight="15" x14ac:dyDescent="0.25"/>
  <cols>
    <col min="1" max="1" width="0.5703125" style="159" customWidth="1"/>
    <col min="2" max="2" width="0" style="159" hidden="1" customWidth="1"/>
    <col min="3" max="3" width="13.42578125" style="159" customWidth="1"/>
    <col min="4" max="4" width="3.5703125" style="159" customWidth="1"/>
    <col min="5" max="5" width="9.140625" style="159" customWidth="1"/>
    <col min="6" max="6" width="1.28515625" style="159" customWidth="1"/>
    <col min="7" max="7" width="6.42578125" style="159" customWidth="1"/>
    <col min="8" max="8" width="3.7109375" style="159" customWidth="1"/>
    <col min="9" max="9" width="1" style="159" customWidth="1"/>
    <col min="10" max="10" width="5.42578125" style="159" customWidth="1"/>
    <col min="11" max="11" width="2.85546875" style="159" customWidth="1"/>
    <col min="12" max="13" width="0.140625" style="159" customWidth="1"/>
    <col min="14" max="14" width="2.42578125" style="159" customWidth="1"/>
    <col min="15" max="15" width="2.7109375" style="159" customWidth="1"/>
    <col min="16" max="16" width="5.42578125" style="159" customWidth="1"/>
    <col min="17" max="17" width="8.85546875" style="159" customWidth="1"/>
    <col min="18" max="18" width="10.42578125" style="159" customWidth="1"/>
    <col min="19" max="19" width="15.7109375" style="159" customWidth="1"/>
    <col min="20" max="20" width="3.140625" style="159" customWidth="1"/>
    <col min="21" max="21" width="2.42578125" style="159" customWidth="1"/>
    <col min="22" max="22" width="5.5703125" style="159" customWidth="1"/>
    <col min="23" max="23" width="2.7109375" style="159" customWidth="1"/>
    <col min="24" max="24" width="1.42578125" style="159" customWidth="1"/>
    <col min="25" max="25" width="1.140625" style="159" customWidth="1"/>
    <col min="26" max="26" width="0" style="159" hidden="1" customWidth="1"/>
    <col min="27" max="28" width="0.140625" style="159" customWidth="1"/>
    <col min="29" max="30" width="0" style="159" hidden="1" customWidth="1"/>
    <col min="31" max="16384" width="9.140625" style="159"/>
  </cols>
  <sheetData>
    <row r="1" spans="2:28" ht="31.5" customHeight="1" x14ac:dyDescent="0.25">
      <c r="B1" s="156"/>
      <c r="C1" s="156"/>
      <c r="D1" s="156"/>
      <c r="E1" s="156"/>
      <c r="F1" s="156"/>
      <c r="G1" s="157" t="s">
        <v>1674</v>
      </c>
      <c r="H1" s="156"/>
      <c r="I1" s="156"/>
      <c r="J1" s="156"/>
      <c r="K1" s="156"/>
      <c r="L1" s="156"/>
      <c r="M1" s="157" t="s">
        <v>1674</v>
      </c>
      <c r="N1" s="156"/>
      <c r="O1" s="158" t="s">
        <v>1674</v>
      </c>
      <c r="P1" s="157" t="s">
        <v>1674</v>
      </c>
      <c r="Q1" s="156"/>
      <c r="R1" s="156"/>
      <c r="S1" s="156"/>
      <c r="T1" s="156"/>
      <c r="U1" s="156"/>
      <c r="V1" s="156"/>
      <c r="W1" s="156"/>
      <c r="X1" s="156"/>
      <c r="Y1" s="158" t="s">
        <v>1674</v>
      </c>
    </row>
    <row r="2" spans="2:28" ht="23.25" customHeight="1" x14ac:dyDescent="0.25">
      <c r="B2" s="160" t="s">
        <v>1675</v>
      </c>
      <c r="C2" s="156"/>
      <c r="D2" s="156"/>
      <c r="E2" s="156"/>
      <c r="F2" s="156"/>
      <c r="G2" s="156"/>
      <c r="H2" s="156"/>
      <c r="I2" s="156"/>
      <c r="J2" s="156"/>
      <c r="K2" s="156"/>
      <c r="L2" s="156"/>
      <c r="M2" s="156"/>
      <c r="N2" s="156"/>
      <c r="O2" s="156"/>
      <c r="P2" s="156"/>
      <c r="Q2" s="156"/>
      <c r="R2" s="156"/>
      <c r="S2" s="156"/>
      <c r="T2" s="156"/>
      <c r="U2" s="156"/>
      <c r="V2" s="156"/>
      <c r="W2" s="156"/>
      <c r="X2" s="156"/>
      <c r="Y2" s="156"/>
    </row>
    <row r="3" spans="2:28" ht="17.45" customHeight="1" x14ac:dyDescent="0.25">
      <c r="B3" s="161" t="s">
        <v>1676</v>
      </c>
      <c r="C3" s="156"/>
      <c r="D3" s="156"/>
      <c r="E3" s="156"/>
      <c r="F3" s="156"/>
      <c r="G3" s="156"/>
      <c r="H3" s="156"/>
      <c r="I3" s="156"/>
      <c r="J3" s="156"/>
      <c r="K3" s="156"/>
      <c r="L3" s="156"/>
      <c r="M3" s="156"/>
      <c r="N3" s="156"/>
      <c r="O3" s="162" t="s">
        <v>1674</v>
      </c>
      <c r="P3" s="163" t="s">
        <v>1677</v>
      </c>
      <c r="Q3" s="156"/>
      <c r="R3" s="156"/>
      <c r="S3" s="156"/>
      <c r="T3" s="156"/>
      <c r="U3" s="156"/>
      <c r="V3" s="156"/>
      <c r="W3" s="156"/>
      <c r="X3" s="156"/>
      <c r="Y3" s="164" t="s">
        <v>1674</v>
      </c>
    </row>
    <row r="4" spans="2:28" x14ac:dyDescent="0.25">
      <c r="B4" s="165" t="s">
        <v>1674</v>
      </c>
      <c r="C4" s="156"/>
      <c r="D4" s="156"/>
      <c r="E4" s="156"/>
      <c r="F4" s="156"/>
      <c r="G4" s="156"/>
      <c r="H4" s="156"/>
      <c r="I4" s="156"/>
      <c r="J4" s="156"/>
      <c r="K4" s="156"/>
      <c r="L4" s="156"/>
      <c r="M4" s="156"/>
      <c r="N4" s="156"/>
      <c r="O4" s="166" t="s">
        <v>1674</v>
      </c>
      <c r="P4" s="167" t="s">
        <v>1674</v>
      </c>
      <c r="Q4" s="156"/>
      <c r="R4" s="156"/>
      <c r="S4" s="156"/>
      <c r="T4" s="156"/>
      <c r="U4" s="156"/>
      <c r="V4" s="156"/>
      <c r="W4" s="156"/>
      <c r="X4" s="156"/>
      <c r="Y4" s="164" t="s">
        <v>1674</v>
      </c>
    </row>
    <row r="5" spans="2:28" ht="99.95" customHeight="1" x14ac:dyDescent="0.25">
      <c r="B5" s="168" t="s">
        <v>1678</v>
      </c>
      <c r="C5" s="156"/>
      <c r="D5" s="156"/>
      <c r="E5" s="156"/>
      <c r="F5" s="156"/>
      <c r="G5" s="156"/>
      <c r="H5" s="156"/>
      <c r="I5" s="156"/>
      <c r="J5" s="156"/>
      <c r="K5" s="156"/>
      <c r="L5" s="156"/>
      <c r="M5" s="156"/>
      <c r="N5" s="156"/>
      <c r="O5" s="156"/>
      <c r="P5" s="156"/>
      <c r="Q5" s="156"/>
      <c r="R5" s="156"/>
      <c r="S5" s="156"/>
      <c r="T5" s="156"/>
      <c r="U5" s="156"/>
      <c r="V5" s="156"/>
      <c r="W5" s="156"/>
      <c r="X5" s="156"/>
      <c r="Y5" s="156"/>
    </row>
    <row r="6" spans="2:28" ht="0" hidden="1" customHeight="1" x14ac:dyDescent="0.25"/>
    <row r="7" spans="2:28" ht="5.25" customHeight="1" x14ac:dyDescent="0.25"/>
    <row r="8" spans="2:28" x14ac:dyDescent="0.25">
      <c r="B8" s="169" t="s">
        <v>1679</v>
      </c>
      <c r="C8" s="156"/>
      <c r="D8" s="156"/>
      <c r="E8" s="156"/>
      <c r="F8" s="156"/>
      <c r="G8" s="156"/>
      <c r="H8" s="156"/>
      <c r="I8" s="156"/>
      <c r="J8" s="156"/>
      <c r="K8" s="156"/>
      <c r="L8" s="156"/>
      <c r="M8" s="156"/>
      <c r="N8" s="156"/>
      <c r="O8" s="156"/>
      <c r="P8" s="156"/>
      <c r="Q8" s="156"/>
      <c r="R8" s="156"/>
      <c r="S8" s="170" t="s">
        <v>1674</v>
      </c>
      <c r="T8" s="169" t="s">
        <v>1674</v>
      </c>
      <c r="U8" s="156"/>
      <c r="V8" s="170" t="s">
        <v>1674</v>
      </c>
      <c r="W8" s="169" t="s">
        <v>1674</v>
      </c>
      <c r="X8" s="156"/>
      <c r="Y8" s="156"/>
      <c r="Z8" s="156"/>
      <c r="AA8" s="156"/>
      <c r="AB8" s="156"/>
    </row>
    <row r="9" spans="2:28" ht="26.25" x14ac:dyDescent="0.25">
      <c r="B9" s="171" t="s">
        <v>1680</v>
      </c>
      <c r="C9" s="156"/>
      <c r="D9" s="172" t="s">
        <v>1674</v>
      </c>
      <c r="E9" s="172" t="s">
        <v>1681</v>
      </c>
      <c r="F9" s="173" t="s">
        <v>1682</v>
      </c>
      <c r="G9" s="156"/>
      <c r="H9" s="174" t="s">
        <v>1674</v>
      </c>
      <c r="I9" s="173" t="s">
        <v>1683</v>
      </c>
      <c r="J9" s="156"/>
      <c r="K9" s="156"/>
      <c r="L9" s="173" t="s">
        <v>1684</v>
      </c>
      <c r="M9" s="156"/>
      <c r="N9" s="156"/>
      <c r="O9" s="156"/>
      <c r="P9" s="156"/>
      <c r="Q9" s="172" t="s">
        <v>1685</v>
      </c>
      <c r="R9" s="172" t="s">
        <v>1686</v>
      </c>
      <c r="S9" s="172" t="s">
        <v>1687</v>
      </c>
      <c r="T9" s="173" t="s">
        <v>1688</v>
      </c>
      <c r="U9" s="156"/>
      <c r="V9" s="172" t="s">
        <v>1689</v>
      </c>
      <c r="W9" s="173" t="s">
        <v>1690</v>
      </c>
      <c r="X9" s="156"/>
      <c r="Y9" s="156"/>
      <c r="Z9" s="156"/>
      <c r="AA9" s="156"/>
      <c r="AB9" s="156"/>
    </row>
    <row r="10" spans="2:28" ht="9.9499999999999993" customHeight="1" x14ac:dyDescent="0.25">
      <c r="B10" s="175" t="s">
        <v>1691</v>
      </c>
      <c r="C10" s="156"/>
      <c r="D10" s="176" t="s">
        <v>1692</v>
      </c>
      <c r="E10" s="177" t="s">
        <v>1693</v>
      </c>
      <c r="F10" s="178" t="s">
        <v>1694</v>
      </c>
      <c r="G10" s="156"/>
      <c r="H10" s="177" t="s">
        <v>1695</v>
      </c>
      <c r="I10" s="179">
        <v>200750400</v>
      </c>
      <c r="J10" s="156"/>
      <c r="K10" s="156"/>
      <c r="L10" s="180">
        <v>49580</v>
      </c>
      <c r="M10" s="156"/>
      <c r="N10" s="156"/>
      <c r="O10" s="156"/>
      <c r="P10" s="156"/>
      <c r="Q10" s="181" t="s">
        <v>1696</v>
      </c>
      <c r="R10" s="182" t="s">
        <v>1697</v>
      </c>
      <c r="S10" s="182" t="s">
        <v>1698</v>
      </c>
      <c r="T10" s="178" t="s">
        <v>1699</v>
      </c>
      <c r="U10" s="156"/>
      <c r="V10" s="182" t="s">
        <v>1700</v>
      </c>
      <c r="W10" s="178" t="s">
        <v>1700</v>
      </c>
      <c r="X10" s="156"/>
      <c r="Y10" s="156"/>
      <c r="Z10" s="156"/>
      <c r="AA10" s="156"/>
      <c r="AB10" s="156"/>
    </row>
    <row r="11" spans="2:28" ht="9.9499999999999993" customHeight="1" x14ac:dyDescent="0.25">
      <c r="B11" s="175" t="s">
        <v>1701</v>
      </c>
      <c r="C11" s="156"/>
      <c r="D11" s="176" t="s">
        <v>1702</v>
      </c>
      <c r="E11" s="177" t="s">
        <v>1703</v>
      </c>
      <c r="F11" s="178" t="s">
        <v>1704</v>
      </c>
      <c r="G11" s="156"/>
      <c r="H11" s="177" t="s">
        <v>1695</v>
      </c>
      <c r="I11" s="179">
        <v>234400000</v>
      </c>
      <c r="J11" s="156"/>
      <c r="K11" s="156"/>
      <c r="L11" s="180">
        <v>46119</v>
      </c>
      <c r="M11" s="156"/>
      <c r="N11" s="156"/>
      <c r="O11" s="156"/>
      <c r="P11" s="156"/>
      <c r="Q11" s="181" t="s">
        <v>1705</v>
      </c>
      <c r="R11" s="182" t="s">
        <v>1697</v>
      </c>
      <c r="S11" s="182" t="s">
        <v>1706</v>
      </c>
      <c r="T11" s="178" t="s">
        <v>1699</v>
      </c>
      <c r="U11" s="156"/>
      <c r="V11" s="182" t="s">
        <v>1700</v>
      </c>
      <c r="W11" s="178" t="s">
        <v>1700</v>
      </c>
      <c r="X11" s="156"/>
      <c r="Y11" s="156"/>
      <c r="Z11" s="156"/>
      <c r="AA11" s="156"/>
      <c r="AB11" s="156"/>
    </row>
    <row r="12" spans="2:28" ht="9.9499999999999993" customHeight="1" x14ac:dyDescent="0.25">
      <c r="B12" s="175" t="s">
        <v>1707</v>
      </c>
      <c r="C12" s="156"/>
      <c r="D12" s="176" t="s">
        <v>1692</v>
      </c>
      <c r="E12" s="177" t="s">
        <v>1708</v>
      </c>
      <c r="F12" s="178" t="s">
        <v>1709</v>
      </c>
      <c r="G12" s="156"/>
      <c r="H12" s="177" t="s">
        <v>1695</v>
      </c>
      <c r="I12" s="179">
        <v>1838875000</v>
      </c>
      <c r="J12" s="156"/>
      <c r="K12" s="156"/>
      <c r="L12" s="180">
        <v>47277</v>
      </c>
      <c r="M12" s="156"/>
      <c r="N12" s="156"/>
      <c r="O12" s="156"/>
      <c r="P12" s="156"/>
      <c r="Q12" s="181" t="s">
        <v>1710</v>
      </c>
      <c r="R12" s="182" t="s">
        <v>1697</v>
      </c>
      <c r="S12" s="182" t="s">
        <v>1711</v>
      </c>
      <c r="T12" s="178" t="s">
        <v>1699</v>
      </c>
      <c r="U12" s="156"/>
      <c r="V12" s="182" t="s">
        <v>1700</v>
      </c>
      <c r="W12" s="178" t="s">
        <v>1700</v>
      </c>
      <c r="X12" s="156"/>
      <c r="Y12" s="156"/>
      <c r="Z12" s="156"/>
      <c r="AA12" s="156"/>
      <c r="AB12" s="156"/>
    </row>
    <row r="13" spans="2:28" ht="9.9499999999999993" customHeight="1" x14ac:dyDescent="0.25">
      <c r="B13" s="175" t="s">
        <v>1712</v>
      </c>
      <c r="C13" s="156"/>
      <c r="D13" s="176" t="s">
        <v>1713</v>
      </c>
      <c r="E13" s="177" t="s">
        <v>1714</v>
      </c>
      <c r="F13" s="178" t="s">
        <v>1715</v>
      </c>
      <c r="G13" s="156"/>
      <c r="H13" s="177" t="s">
        <v>1695</v>
      </c>
      <c r="I13" s="179">
        <v>2617500000</v>
      </c>
      <c r="J13" s="156"/>
      <c r="K13" s="156"/>
      <c r="L13" s="180">
        <v>46280</v>
      </c>
      <c r="M13" s="156"/>
      <c r="N13" s="156"/>
      <c r="O13" s="156"/>
      <c r="P13" s="156"/>
      <c r="Q13" s="181" t="s">
        <v>1716</v>
      </c>
      <c r="R13" s="182" t="s">
        <v>1717</v>
      </c>
      <c r="S13" s="182" t="s">
        <v>1718</v>
      </c>
      <c r="T13" s="178" t="s">
        <v>1699</v>
      </c>
      <c r="U13" s="156"/>
      <c r="V13" s="182" t="s">
        <v>1700</v>
      </c>
      <c r="W13" s="178" t="s">
        <v>1700</v>
      </c>
      <c r="X13" s="156"/>
      <c r="Y13" s="156"/>
      <c r="Z13" s="156"/>
      <c r="AA13" s="156"/>
      <c r="AB13" s="156"/>
    </row>
    <row r="14" spans="2:28" ht="9.9499999999999993" customHeight="1" x14ac:dyDescent="0.25">
      <c r="B14" s="175" t="s">
        <v>1719</v>
      </c>
      <c r="C14" s="156"/>
      <c r="D14" s="176" t="s">
        <v>1692</v>
      </c>
      <c r="E14" s="177" t="s">
        <v>1720</v>
      </c>
      <c r="F14" s="178" t="s">
        <v>1721</v>
      </c>
      <c r="G14" s="156"/>
      <c r="H14" s="177" t="s">
        <v>1695</v>
      </c>
      <c r="I14" s="179">
        <v>3905000000</v>
      </c>
      <c r="J14" s="156"/>
      <c r="K14" s="156"/>
      <c r="L14" s="180">
        <v>46413</v>
      </c>
      <c r="M14" s="156"/>
      <c r="N14" s="156"/>
      <c r="O14" s="156"/>
      <c r="P14" s="156"/>
      <c r="Q14" s="181" t="s">
        <v>1722</v>
      </c>
      <c r="R14" s="182" t="s">
        <v>1697</v>
      </c>
      <c r="S14" s="182" t="s">
        <v>1723</v>
      </c>
      <c r="T14" s="178" t="s">
        <v>1699</v>
      </c>
      <c r="U14" s="156"/>
      <c r="V14" s="182" t="s">
        <v>1700</v>
      </c>
      <c r="W14" s="178" t="s">
        <v>1700</v>
      </c>
      <c r="X14" s="156"/>
      <c r="Y14" s="156"/>
      <c r="Z14" s="156"/>
      <c r="AA14" s="156"/>
      <c r="AB14" s="156"/>
    </row>
    <row r="15" spans="2:28" ht="9.9499999999999993" customHeight="1" x14ac:dyDescent="0.25">
      <c r="B15" s="175" t="s">
        <v>1724</v>
      </c>
      <c r="C15" s="156"/>
      <c r="D15" s="176" t="s">
        <v>1713</v>
      </c>
      <c r="E15" s="177" t="s">
        <v>1725</v>
      </c>
      <c r="F15" s="178" t="s">
        <v>1726</v>
      </c>
      <c r="G15" s="156"/>
      <c r="H15" s="177" t="s">
        <v>1695</v>
      </c>
      <c r="I15" s="179">
        <v>1014900000</v>
      </c>
      <c r="J15" s="156"/>
      <c r="K15" s="156"/>
      <c r="L15" s="180">
        <v>46455</v>
      </c>
      <c r="M15" s="156"/>
      <c r="N15" s="156"/>
      <c r="O15" s="156"/>
      <c r="P15" s="156"/>
      <c r="Q15" s="181" t="s">
        <v>1716</v>
      </c>
      <c r="R15" s="182" t="s">
        <v>1717</v>
      </c>
      <c r="S15" s="182" t="s">
        <v>1727</v>
      </c>
      <c r="T15" s="178" t="s">
        <v>1699</v>
      </c>
      <c r="U15" s="156"/>
      <c r="V15" s="182" t="s">
        <v>1700</v>
      </c>
      <c r="W15" s="178" t="s">
        <v>1700</v>
      </c>
      <c r="X15" s="156"/>
      <c r="Y15" s="156"/>
      <c r="Z15" s="156"/>
      <c r="AA15" s="156"/>
      <c r="AB15" s="156"/>
    </row>
    <row r="16" spans="2:28" ht="9.9499999999999993" customHeight="1" x14ac:dyDescent="0.25">
      <c r="B16" s="175" t="s">
        <v>1728</v>
      </c>
      <c r="C16" s="156"/>
      <c r="D16" s="176" t="s">
        <v>1692</v>
      </c>
      <c r="E16" s="177" t="s">
        <v>1729</v>
      </c>
      <c r="F16" s="178" t="s">
        <v>1730</v>
      </c>
      <c r="G16" s="156"/>
      <c r="H16" s="177" t="s">
        <v>1695</v>
      </c>
      <c r="I16" s="179">
        <v>2433025000</v>
      </c>
      <c r="J16" s="156"/>
      <c r="K16" s="156"/>
      <c r="L16" s="180">
        <v>46117</v>
      </c>
      <c r="M16" s="156"/>
      <c r="N16" s="156"/>
      <c r="O16" s="156"/>
      <c r="P16" s="156"/>
      <c r="Q16" s="181" t="s">
        <v>1731</v>
      </c>
      <c r="R16" s="182" t="s">
        <v>1697</v>
      </c>
      <c r="S16" s="182" t="s">
        <v>1732</v>
      </c>
      <c r="T16" s="178" t="s">
        <v>1699</v>
      </c>
      <c r="U16" s="156"/>
      <c r="V16" s="182" t="s">
        <v>1700</v>
      </c>
      <c r="W16" s="178" t="s">
        <v>1700</v>
      </c>
      <c r="X16" s="156"/>
      <c r="Y16" s="156"/>
      <c r="Z16" s="156"/>
      <c r="AA16" s="156"/>
      <c r="AB16" s="156"/>
    </row>
    <row r="17" spans="2:28" ht="9.9499999999999993" customHeight="1" x14ac:dyDescent="0.25">
      <c r="B17" s="175" t="s">
        <v>1733</v>
      </c>
      <c r="C17" s="156"/>
      <c r="D17" s="176" t="s">
        <v>1692</v>
      </c>
      <c r="E17" s="177" t="s">
        <v>1734</v>
      </c>
      <c r="F17" s="178" t="s">
        <v>1735</v>
      </c>
      <c r="G17" s="156"/>
      <c r="H17" s="177" t="s">
        <v>1695</v>
      </c>
      <c r="I17" s="179">
        <v>1355200000</v>
      </c>
      <c r="J17" s="156"/>
      <c r="K17" s="156"/>
      <c r="L17" s="180">
        <v>46308</v>
      </c>
      <c r="M17" s="156"/>
      <c r="N17" s="156"/>
      <c r="O17" s="156"/>
      <c r="P17" s="156"/>
      <c r="Q17" s="181" t="s">
        <v>1736</v>
      </c>
      <c r="R17" s="182" t="s">
        <v>1697</v>
      </c>
      <c r="S17" s="182" t="s">
        <v>1737</v>
      </c>
      <c r="T17" s="178" t="s">
        <v>1699</v>
      </c>
      <c r="U17" s="156"/>
      <c r="V17" s="182" t="s">
        <v>1700</v>
      </c>
      <c r="W17" s="178" t="s">
        <v>1700</v>
      </c>
      <c r="X17" s="156"/>
      <c r="Y17" s="156"/>
      <c r="Z17" s="156"/>
      <c r="AA17" s="156"/>
      <c r="AB17" s="156"/>
    </row>
    <row r="18" spans="2:28" ht="9.9499999999999993" customHeight="1" x14ac:dyDescent="0.25">
      <c r="B18" s="175" t="s">
        <v>1738</v>
      </c>
      <c r="C18" s="156"/>
      <c r="D18" s="176" t="s">
        <v>1692</v>
      </c>
      <c r="E18" s="177" t="s">
        <v>1739</v>
      </c>
      <c r="F18" s="178" t="s">
        <v>1740</v>
      </c>
      <c r="G18" s="156"/>
      <c r="H18" s="177" t="s">
        <v>1695</v>
      </c>
      <c r="I18" s="179">
        <v>2953400000</v>
      </c>
      <c r="J18" s="156"/>
      <c r="K18" s="156"/>
      <c r="L18" s="180">
        <v>46207</v>
      </c>
      <c r="M18" s="156"/>
      <c r="N18" s="156"/>
      <c r="O18" s="156"/>
      <c r="P18" s="156"/>
      <c r="Q18" s="181" t="s">
        <v>1741</v>
      </c>
      <c r="R18" s="182" t="s">
        <v>1697</v>
      </c>
      <c r="S18" s="182" t="s">
        <v>1742</v>
      </c>
      <c r="T18" s="178" t="s">
        <v>1699</v>
      </c>
      <c r="U18" s="156"/>
      <c r="V18" s="182" t="s">
        <v>1700</v>
      </c>
      <c r="W18" s="178" t="s">
        <v>1700</v>
      </c>
      <c r="X18" s="156"/>
      <c r="Y18" s="156"/>
      <c r="Z18" s="156"/>
      <c r="AA18" s="156"/>
      <c r="AB18" s="156"/>
    </row>
    <row r="19" spans="2:28" ht="9.9499999999999993" customHeight="1" x14ac:dyDescent="0.25">
      <c r="B19" s="175" t="s">
        <v>1743</v>
      </c>
      <c r="C19" s="156"/>
      <c r="D19" s="176" t="s">
        <v>1702</v>
      </c>
      <c r="E19" s="177" t="s">
        <v>1744</v>
      </c>
      <c r="F19" s="178" t="s">
        <v>1745</v>
      </c>
      <c r="G19" s="156"/>
      <c r="H19" s="177" t="s">
        <v>1695</v>
      </c>
      <c r="I19" s="179">
        <v>490262500</v>
      </c>
      <c r="J19" s="156"/>
      <c r="K19" s="156"/>
      <c r="L19" s="180">
        <v>46870</v>
      </c>
      <c r="M19" s="156"/>
      <c r="N19" s="156"/>
      <c r="O19" s="156"/>
      <c r="P19" s="156"/>
      <c r="Q19" s="181" t="s">
        <v>1746</v>
      </c>
      <c r="R19" s="182" t="s">
        <v>1697</v>
      </c>
      <c r="S19" s="182" t="s">
        <v>1747</v>
      </c>
      <c r="T19" s="178" t="s">
        <v>1699</v>
      </c>
      <c r="U19" s="156"/>
      <c r="V19" s="182" t="s">
        <v>1700</v>
      </c>
      <c r="W19" s="178" t="s">
        <v>1700</v>
      </c>
      <c r="X19" s="156"/>
      <c r="Y19" s="156"/>
      <c r="Z19" s="156"/>
      <c r="AA19" s="156"/>
      <c r="AB19" s="156"/>
    </row>
    <row r="20" spans="2:28" ht="9.9499999999999993" customHeight="1" x14ac:dyDescent="0.25">
      <c r="B20" s="175" t="s">
        <v>1748</v>
      </c>
      <c r="C20" s="156"/>
      <c r="D20" s="176" t="s">
        <v>1713</v>
      </c>
      <c r="E20" s="177" t="s">
        <v>1749</v>
      </c>
      <c r="F20" s="178" t="s">
        <v>1750</v>
      </c>
      <c r="G20" s="156"/>
      <c r="H20" s="177" t="s">
        <v>1695</v>
      </c>
      <c r="I20" s="179">
        <v>1259775000</v>
      </c>
      <c r="J20" s="156"/>
      <c r="K20" s="156"/>
      <c r="L20" s="180">
        <v>46632</v>
      </c>
      <c r="M20" s="156"/>
      <c r="N20" s="156"/>
      <c r="O20" s="156"/>
      <c r="P20" s="156"/>
      <c r="Q20" s="181" t="s">
        <v>1751</v>
      </c>
      <c r="R20" s="182" t="s">
        <v>1717</v>
      </c>
      <c r="S20" s="182" t="s">
        <v>1752</v>
      </c>
      <c r="T20" s="178" t="s">
        <v>1699</v>
      </c>
      <c r="U20" s="156"/>
      <c r="V20" s="182" t="s">
        <v>1700</v>
      </c>
      <c r="W20" s="178" t="s">
        <v>1700</v>
      </c>
      <c r="X20" s="156"/>
      <c r="Y20" s="156"/>
      <c r="Z20" s="156"/>
      <c r="AA20" s="156"/>
      <c r="AB20" s="156"/>
    </row>
    <row r="21" spans="2:28" ht="9.9499999999999993" customHeight="1" x14ac:dyDescent="0.25">
      <c r="B21" s="175" t="s">
        <v>1753</v>
      </c>
      <c r="C21" s="156"/>
      <c r="D21" s="176" t="s">
        <v>1754</v>
      </c>
      <c r="E21" s="177" t="s">
        <v>1734</v>
      </c>
      <c r="F21" s="178" t="s">
        <v>1755</v>
      </c>
      <c r="G21" s="156"/>
      <c r="H21" s="177" t="s">
        <v>1695</v>
      </c>
      <c r="I21" s="179">
        <v>1320000000</v>
      </c>
      <c r="J21" s="156"/>
      <c r="K21" s="156"/>
      <c r="L21" s="180">
        <v>46932</v>
      </c>
      <c r="M21" s="156"/>
      <c r="N21" s="156"/>
      <c r="O21" s="156"/>
      <c r="P21" s="156"/>
      <c r="Q21" s="181" t="s">
        <v>1756</v>
      </c>
      <c r="R21" s="182" t="s">
        <v>1697</v>
      </c>
      <c r="S21" s="182" t="s">
        <v>1757</v>
      </c>
      <c r="T21" s="178" t="s">
        <v>1699</v>
      </c>
      <c r="U21" s="156"/>
      <c r="V21" s="182" t="s">
        <v>1700</v>
      </c>
      <c r="W21" s="178" t="s">
        <v>1700</v>
      </c>
      <c r="X21" s="156"/>
      <c r="Y21" s="156"/>
      <c r="Z21" s="156"/>
      <c r="AA21" s="156"/>
      <c r="AB21" s="156"/>
    </row>
    <row r="22" spans="2:28" ht="9.9499999999999993" customHeight="1" x14ac:dyDescent="0.25">
      <c r="B22" s="175" t="s">
        <v>1758</v>
      </c>
      <c r="C22" s="156"/>
      <c r="D22" s="176" t="s">
        <v>1692</v>
      </c>
      <c r="E22" s="177" t="s">
        <v>1714</v>
      </c>
      <c r="F22" s="178" t="s">
        <v>1759</v>
      </c>
      <c r="G22" s="156"/>
      <c r="H22" s="177" t="s">
        <v>1695</v>
      </c>
      <c r="I22" s="179">
        <v>2433000000</v>
      </c>
      <c r="J22" s="156"/>
      <c r="K22" s="156"/>
      <c r="L22" s="180">
        <v>47869</v>
      </c>
      <c r="M22" s="156"/>
      <c r="N22" s="156"/>
      <c r="O22" s="156"/>
      <c r="P22" s="156"/>
      <c r="Q22" s="181" t="s">
        <v>1736</v>
      </c>
      <c r="R22" s="182" t="s">
        <v>1697</v>
      </c>
      <c r="S22" s="182" t="s">
        <v>1760</v>
      </c>
      <c r="T22" s="178" t="s">
        <v>1699</v>
      </c>
      <c r="U22" s="156"/>
      <c r="V22" s="182" t="s">
        <v>1700</v>
      </c>
      <c r="W22" s="178" t="s">
        <v>1700</v>
      </c>
      <c r="X22" s="156"/>
      <c r="Y22" s="156"/>
      <c r="Z22" s="156"/>
      <c r="AA22" s="156"/>
      <c r="AB22" s="156"/>
    </row>
    <row r="23" spans="2:28" ht="20.100000000000001" customHeight="1" thickBot="1" x14ac:dyDescent="0.3">
      <c r="B23" s="183" t="s">
        <v>1761</v>
      </c>
      <c r="C23" s="156"/>
      <c r="D23" s="156"/>
      <c r="E23" s="156"/>
      <c r="F23" s="156"/>
      <c r="G23" s="156"/>
      <c r="H23" s="184" t="s">
        <v>1695</v>
      </c>
      <c r="I23" s="185">
        <v>22056087900</v>
      </c>
      <c r="J23" s="186"/>
      <c r="K23" s="186"/>
      <c r="L23" s="187" t="s">
        <v>1674</v>
      </c>
      <c r="M23" s="156"/>
      <c r="N23" s="156"/>
      <c r="O23" s="156"/>
      <c r="P23" s="156"/>
      <c r="Q23" s="188" t="s">
        <v>1674</v>
      </c>
      <c r="R23" s="188" t="s">
        <v>1674</v>
      </c>
      <c r="S23" s="188" t="s">
        <v>1674</v>
      </c>
      <c r="T23" s="187" t="s">
        <v>1674</v>
      </c>
      <c r="U23" s="156"/>
      <c r="V23" s="188" t="s">
        <v>1674</v>
      </c>
      <c r="W23" s="187" t="s">
        <v>1674</v>
      </c>
      <c r="X23" s="156"/>
      <c r="Y23" s="156"/>
      <c r="Z23" s="156"/>
      <c r="AA23" s="156"/>
      <c r="AB23" s="156"/>
    </row>
    <row r="24" spans="2:28" ht="15.75" thickTop="1" x14ac:dyDescent="0.25">
      <c r="B24" s="183" t="s">
        <v>1762</v>
      </c>
      <c r="C24" s="156"/>
      <c r="D24" s="156"/>
      <c r="E24" s="156"/>
      <c r="F24" s="156"/>
      <c r="G24" s="156"/>
      <c r="H24" s="189" t="s">
        <v>1674</v>
      </c>
      <c r="I24" s="190">
        <v>1.6177500000000001E-2</v>
      </c>
      <c r="J24" s="156"/>
      <c r="K24" s="156"/>
      <c r="L24" s="191" t="s">
        <v>1763</v>
      </c>
      <c r="M24" s="156"/>
      <c r="N24" s="156"/>
      <c r="O24" s="156"/>
      <c r="P24" s="156"/>
      <c r="Q24" s="156"/>
      <c r="R24" s="192">
        <v>5.5E-2</v>
      </c>
      <c r="S24" s="188" t="s">
        <v>1674</v>
      </c>
      <c r="T24" s="187" t="s">
        <v>1674</v>
      </c>
      <c r="U24" s="156"/>
      <c r="V24" s="188" t="s">
        <v>1674</v>
      </c>
      <c r="W24" s="187" t="s">
        <v>1674</v>
      </c>
      <c r="X24" s="156"/>
      <c r="Y24" s="156"/>
      <c r="Z24" s="156"/>
      <c r="AA24" s="156"/>
      <c r="AB24" s="156"/>
    </row>
    <row r="25" spans="2:28" ht="3.2" customHeight="1" x14ac:dyDescent="0.25"/>
    <row r="26" spans="2:28" ht="12" customHeight="1" x14ac:dyDescent="0.25">
      <c r="B26" s="193" t="s">
        <v>1764</v>
      </c>
      <c r="C26" s="156"/>
      <c r="D26" s="156"/>
      <c r="E26" s="156"/>
      <c r="F26" s="156"/>
      <c r="G26" s="156"/>
      <c r="H26" s="156"/>
      <c r="I26" s="156"/>
      <c r="J26" s="194">
        <v>18.53</v>
      </c>
      <c r="K26" s="156"/>
      <c r="L26" s="156"/>
      <c r="M26" s="156"/>
    </row>
    <row r="27" spans="2:28" ht="12" customHeight="1" x14ac:dyDescent="0.25">
      <c r="B27" s="193" t="s">
        <v>1765</v>
      </c>
      <c r="C27" s="156"/>
      <c r="D27" s="156"/>
      <c r="E27" s="156"/>
      <c r="F27" s="156"/>
      <c r="G27" s="156"/>
      <c r="H27" s="156"/>
      <c r="I27" s="156"/>
      <c r="J27" s="194">
        <v>22.93</v>
      </c>
      <c r="K27" s="156"/>
      <c r="L27" s="156"/>
      <c r="M27" s="156"/>
    </row>
    <row r="28" spans="2:28" ht="6.4" customHeight="1" x14ac:dyDescent="0.25"/>
    <row r="29" spans="2:28" ht="18.75" customHeight="1" x14ac:dyDescent="0.25">
      <c r="B29" s="195" t="s">
        <v>1766</v>
      </c>
      <c r="C29" s="156"/>
      <c r="D29" s="156"/>
      <c r="E29" s="156"/>
      <c r="F29" s="156"/>
      <c r="G29" s="156"/>
      <c r="H29" s="156"/>
      <c r="I29" s="156"/>
      <c r="J29" s="156"/>
      <c r="K29" s="156"/>
      <c r="L29" s="156"/>
      <c r="M29" s="156"/>
      <c r="N29" s="156"/>
      <c r="O29" s="156"/>
      <c r="P29" s="156"/>
      <c r="Q29" s="156"/>
      <c r="R29" s="156"/>
      <c r="S29" s="156"/>
      <c r="T29" s="156"/>
      <c r="U29" s="156"/>
      <c r="V29" s="156"/>
      <c r="W29" s="156"/>
    </row>
    <row r="30" spans="2:28" ht="4.5" customHeight="1" x14ac:dyDescent="0.25"/>
    <row r="31" spans="2:28" ht="15.4" customHeight="1" x14ac:dyDescent="0.25">
      <c r="C31" s="169" t="s">
        <v>1767</v>
      </c>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row>
    <row r="32" spans="2:28" ht="9" customHeight="1" x14ac:dyDescent="0.25">
      <c r="C32" s="157" t="s">
        <v>1674</v>
      </c>
      <c r="D32" s="156"/>
      <c r="E32" s="156"/>
      <c r="F32" s="156"/>
      <c r="G32" s="156"/>
      <c r="H32" s="156"/>
      <c r="I32" s="156"/>
      <c r="J32" s="156"/>
      <c r="K32" s="157" t="s">
        <v>1674</v>
      </c>
      <c r="L32" s="156"/>
      <c r="M32" s="156"/>
      <c r="N32" s="156"/>
      <c r="O32" s="156"/>
      <c r="P32" s="156"/>
      <c r="Q32" s="156"/>
      <c r="R32" s="156"/>
      <c r="S32" s="156"/>
      <c r="T32" s="156"/>
      <c r="U32" s="157" t="s">
        <v>1674</v>
      </c>
      <c r="V32" s="156"/>
      <c r="W32" s="156"/>
      <c r="X32" s="156"/>
      <c r="Y32" s="156"/>
      <c r="Z32" s="156"/>
      <c r="AA32" s="156"/>
    </row>
    <row r="33" spans="3:27" ht="12.95" customHeight="1" x14ac:dyDescent="0.25">
      <c r="C33" s="196" t="s">
        <v>1768</v>
      </c>
      <c r="D33" s="156"/>
      <c r="E33" s="156"/>
      <c r="F33" s="156"/>
      <c r="G33" s="156"/>
      <c r="H33" s="156"/>
      <c r="I33" s="156"/>
      <c r="J33" s="156"/>
      <c r="K33" s="157" t="s">
        <v>1674</v>
      </c>
      <c r="L33" s="156"/>
      <c r="M33" s="156"/>
      <c r="N33" s="156"/>
      <c r="O33" s="156"/>
      <c r="P33" s="156"/>
      <c r="Q33" s="156"/>
      <c r="R33" s="156"/>
      <c r="S33" s="156"/>
      <c r="T33" s="156"/>
      <c r="U33" s="157" t="s">
        <v>1674</v>
      </c>
      <c r="V33" s="156"/>
      <c r="W33" s="156"/>
      <c r="X33" s="156"/>
      <c r="Y33" s="156"/>
      <c r="Z33" s="156"/>
      <c r="AA33" s="156"/>
    </row>
    <row r="34" spans="3:27" ht="11.25" customHeight="1" x14ac:dyDescent="0.25">
      <c r="C34" s="197" t="s">
        <v>1769</v>
      </c>
      <c r="D34" s="156"/>
      <c r="E34" s="156"/>
      <c r="F34" s="156"/>
      <c r="G34" s="156"/>
      <c r="H34" s="156"/>
      <c r="I34" s="156"/>
      <c r="J34" s="156"/>
      <c r="K34" s="198" t="s">
        <v>1607</v>
      </c>
      <c r="L34" s="156"/>
      <c r="M34" s="156"/>
      <c r="N34" s="156"/>
      <c r="O34" s="156"/>
      <c r="P34" s="156"/>
      <c r="Q34" s="156"/>
      <c r="R34" s="156"/>
      <c r="S34" s="156"/>
      <c r="T34" s="156"/>
      <c r="U34" s="157" t="s">
        <v>1674</v>
      </c>
      <c r="V34" s="156"/>
      <c r="W34" s="156"/>
      <c r="X34" s="156"/>
      <c r="Y34" s="156"/>
      <c r="Z34" s="156"/>
      <c r="AA34" s="156"/>
    </row>
    <row r="35" spans="3:27" ht="11.25" customHeight="1" x14ac:dyDescent="0.25">
      <c r="C35" s="197" t="s">
        <v>1770</v>
      </c>
      <c r="D35" s="156"/>
      <c r="E35" s="156"/>
      <c r="F35" s="156"/>
      <c r="G35" s="156"/>
      <c r="H35" s="156"/>
      <c r="I35" s="156"/>
      <c r="J35" s="156"/>
      <c r="K35" s="197" t="s">
        <v>1608</v>
      </c>
      <c r="L35" s="156"/>
      <c r="M35" s="156"/>
      <c r="N35" s="156"/>
      <c r="O35" s="156"/>
      <c r="P35" s="156"/>
      <c r="Q35" s="156"/>
      <c r="R35" s="156"/>
      <c r="S35" s="156"/>
      <c r="T35" s="156"/>
      <c r="U35" s="157" t="s">
        <v>1674</v>
      </c>
      <c r="V35" s="156"/>
      <c r="W35" s="156"/>
      <c r="X35" s="156"/>
      <c r="Y35" s="156"/>
      <c r="Z35" s="156"/>
      <c r="AA35" s="156"/>
    </row>
    <row r="36" spans="3:27" ht="11.25" customHeight="1" x14ac:dyDescent="0.25">
      <c r="C36" s="197" t="s">
        <v>1771</v>
      </c>
      <c r="D36" s="156"/>
      <c r="E36" s="156"/>
      <c r="F36" s="156"/>
      <c r="G36" s="156"/>
      <c r="H36" s="156"/>
      <c r="I36" s="156"/>
      <c r="J36" s="156"/>
      <c r="K36" s="197" t="s">
        <v>1607</v>
      </c>
      <c r="L36" s="156"/>
      <c r="M36" s="156"/>
      <c r="N36" s="156"/>
      <c r="O36" s="156"/>
      <c r="P36" s="156"/>
      <c r="Q36" s="156"/>
      <c r="R36" s="156"/>
      <c r="S36" s="156"/>
      <c r="T36" s="156"/>
      <c r="U36" s="157" t="s">
        <v>1674</v>
      </c>
      <c r="V36" s="156"/>
      <c r="W36" s="156"/>
      <c r="X36" s="156"/>
      <c r="Y36" s="156"/>
      <c r="Z36" s="156"/>
      <c r="AA36" s="156"/>
    </row>
    <row r="37" spans="3:27" ht="11.25" customHeight="1" x14ac:dyDescent="0.25">
      <c r="C37" s="197" t="s">
        <v>1772</v>
      </c>
      <c r="D37" s="156"/>
      <c r="E37" s="156"/>
      <c r="F37" s="156"/>
      <c r="G37" s="156"/>
      <c r="H37" s="156"/>
      <c r="I37" s="156"/>
      <c r="J37" s="156"/>
      <c r="K37" s="197" t="s">
        <v>1607</v>
      </c>
      <c r="L37" s="156"/>
      <c r="M37" s="156"/>
      <c r="N37" s="156"/>
      <c r="O37" s="156"/>
      <c r="P37" s="156"/>
      <c r="Q37" s="156"/>
      <c r="R37" s="156"/>
      <c r="S37" s="156"/>
      <c r="T37" s="156"/>
      <c r="U37" s="157" t="s">
        <v>1674</v>
      </c>
      <c r="V37" s="156"/>
      <c r="W37" s="156"/>
      <c r="X37" s="156"/>
      <c r="Y37" s="156"/>
      <c r="Z37" s="156"/>
      <c r="AA37" s="156"/>
    </row>
    <row r="38" spans="3:27" ht="11.45" customHeight="1" x14ac:dyDescent="0.25">
      <c r="C38" s="197" t="s">
        <v>1773</v>
      </c>
      <c r="D38" s="156"/>
      <c r="E38" s="156"/>
      <c r="F38" s="156"/>
      <c r="G38" s="156"/>
      <c r="H38" s="156"/>
      <c r="I38" s="156"/>
      <c r="J38" s="156"/>
      <c r="K38" s="197" t="s">
        <v>1607</v>
      </c>
      <c r="L38" s="156"/>
      <c r="M38" s="156"/>
      <c r="N38" s="156"/>
      <c r="O38" s="156"/>
      <c r="P38" s="156"/>
      <c r="Q38" s="156"/>
      <c r="R38" s="156"/>
      <c r="S38" s="156"/>
      <c r="T38" s="156"/>
      <c r="U38" s="157" t="s">
        <v>1674</v>
      </c>
      <c r="V38" s="156"/>
      <c r="W38" s="156"/>
      <c r="X38" s="156"/>
      <c r="Y38" s="156"/>
      <c r="Z38" s="156"/>
      <c r="AA38" s="156"/>
    </row>
    <row r="39" spans="3:27" ht="11.25" customHeight="1" x14ac:dyDescent="0.25">
      <c r="C39" s="197" t="s">
        <v>1774</v>
      </c>
      <c r="D39" s="156"/>
      <c r="E39" s="156"/>
      <c r="F39" s="156"/>
      <c r="G39" s="156"/>
      <c r="H39" s="156"/>
      <c r="I39" s="156"/>
      <c r="J39" s="156"/>
      <c r="K39" s="197" t="s">
        <v>1653</v>
      </c>
      <c r="L39" s="156"/>
      <c r="M39" s="156"/>
      <c r="N39" s="156"/>
      <c r="O39" s="156"/>
      <c r="P39" s="156"/>
      <c r="Q39" s="156"/>
      <c r="R39" s="156"/>
      <c r="S39" s="156"/>
      <c r="T39" s="156"/>
      <c r="U39" s="157" t="s">
        <v>1674</v>
      </c>
      <c r="V39" s="156"/>
      <c r="W39" s="156"/>
      <c r="X39" s="156"/>
      <c r="Y39" s="156"/>
      <c r="Z39" s="156"/>
      <c r="AA39" s="156"/>
    </row>
    <row r="40" spans="3:27" ht="11.25" customHeight="1" x14ac:dyDescent="0.25">
      <c r="C40" s="197" t="s">
        <v>1007</v>
      </c>
      <c r="D40" s="156"/>
      <c r="E40" s="156"/>
      <c r="F40" s="156"/>
      <c r="G40" s="156"/>
      <c r="H40" s="156"/>
      <c r="I40" s="156"/>
      <c r="J40" s="156"/>
      <c r="K40" s="197" t="s">
        <v>1655</v>
      </c>
      <c r="L40" s="156"/>
      <c r="M40" s="156"/>
      <c r="N40" s="156"/>
      <c r="O40" s="156"/>
      <c r="P40" s="156"/>
      <c r="Q40" s="156"/>
      <c r="R40" s="156"/>
      <c r="S40" s="156"/>
      <c r="T40" s="156"/>
      <c r="U40" s="157" t="s">
        <v>1674</v>
      </c>
      <c r="V40" s="156"/>
      <c r="W40" s="156"/>
      <c r="X40" s="156"/>
      <c r="Y40" s="156"/>
      <c r="Z40" s="156"/>
      <c r="AA40" s="156"/>
    </row>
    <row r="41" spans="3:27" ht="11.25" customHeight="1" x14ac:dyDescent="0.25">
      <c r="C41" s="197" t="s">
        <v>1775</v>
      </c>
      <c r="D41" s="156"/>
      <c r="E41" s="156"/>
      <c r="F41" s="156"/>
      <c r="G41" s="156"/>
      <c r="H41" s="156"/>
      <c r="I41" s="156"/>
      <c r="J41" s="156"/>
      <c r="K41" s="197" t="s">
        <v>1607</v>
      </c>
      <c r="L41" s="156"/>
      <c r="M41" s="156"/>
      <c r="N41" s="156"/>
      <c r="O41" s="156"/>
      <c r="P41" s="156"/>
      <c r="Q41" s="156"/>
      <c r="R41" s="156"/>
      <c r="S41" s="156"/>
      <c r="T41" s="156"/>
      <c r="U41" s="157" t="s">
        <v>1674</v>
      </c>
      <c r="V41" s="156"/>
      <c r="W41" s="156"/>
      <c r="X41" s="156"/>
      <c r="Y41" s="156"/>
      <c r="Z41" s="156"/>
      <c r="AA41" s="156"/>
    </row>
    <row r="42" spans="3:27" ht="11.25" customHeight="1" x14ac:dyDescent="0.25">
      <c r="C42" s="197" t="s">
        <v>1776</v>
      </c>
      <c r="D42" s="156"/>
      <c r="E42" s="156"/>
      <c r="F42" s="156"/>
      <c r="G42" s="156"/>
      <c r="H42" s="156"/>
      <c r="I42" s="156"/>
      <c r="J42" s="156"/>
      <c r="K42" s="197" t="s">
        <v>1614</v>
      </c>
      <c r="L42" s="156"/>
      <c r="M42" s="156"/>
      <c r="N42" s="156"/>
      <c r="O42" s="156"/>
      <c r="P42" s="156"/>
      <c r="Q42" s="156"/>
      <c r="R42" s="156"/>
      <c r="S42" s="156"/>
      <c r="T42" s="156"/>
      <c r="U42" s="157" t="s">
        <v>1674</v>
      </c>
      <c r="V42" s="156"/>
      <c r="W42" s="156"/>
      <c r="X42" s="156"/>
      <c r="Y42" s="156"/>
      <c r="Z42" s="156"/>
      <c r="AA42" s="156"/>
    </row>
    <row r="43" spans="3:27" ht="11.45" customHeight="1" x14ac:dyDescent="0.25">
      <c r="C43" s="197" t="s">
        <v>1777</v>
      </c>
      <c r="D43" s="156"/>
      <c r="E43" s="156"/>
      <c r="F43" s="156"/>
      <c r="G43" s="156"/>
      <c r="H43" s="156"/>
      <c r="I43" s="156"/>
      <c r="J43" s="156"/>
      <c r="K43" s="197" t="s">
        <v>1778</v>
      </c>
      <c r="L43" s="156"/>
      <c r="M43" s="156"/>
      <c r="N43" s="156"/>
      <c r="O43" s="156"/>
      <c r="P43" s="156"/>
      <c r="Q43" s="156"/>
      <c r="R43" s="156"/>
      <c r="S43" s="156"/>
      <c r="T43" s="156"/>
      <c r="U43" s="157" t="s">
        <v>1674</v>
      </c>
      <c r="V43" s="156"/>
      <c r="W43" s="156"/>
      <c r="X43" s="156"/>
      <c r="Y43" s="156"/>
      <c r="Z43" s="156"/>
      <c r="AA43" s="156"/>
    </row>
    <row r="44" spans="3:27" ht="9.75" customHeight="1" x14ac:dyDescent="0.25">
      <c r="C44" s="199" t="s">
        <v>1779</v>
      </c>
      <c r="D44" s="200"/>
      <c r="E44" s="200"/>
      <c r="F44" s="200"/>
      <c r="G44" s="200"/>
      <c r="H44" s="200"/>
      <c r="I44" s="200"/>
      <c r="J44" s="200"/>
      <c r="K44" s="157" t="s">
        <v>1674</v>
      </c>
      <c r="L44" s="156"/>
      <c r="M44" s="156"/>
      <c r="N44" s="156"/>
      <c r="O44" s="156"/>
      <c r="P44" s="156"/>
      <c r="Q44" s="156"/>
      <c r="R44" s="156"/>
      <c r="S44" s="156"/>
      <c r="T44" s="156"/>
      <c r="U44" s="157" t="s">
        <v>1674</v>
      </c>
      <c r="V44" s="156"/>
      <c r="W44" s="156"/>
      <c r="X44" s="156"/>
      <c r="Y44" s="156"/>
      <c r="Z44" s="156"/>
      <c r="AA44" s="156"/>
    </row>
    <row r="45" spans="3:27" ht="0" hidden="1" customHeight="1" x14ac:dyDescent="0.25"/>
  </sheetData>
  <mergeCells count="152">
    <mergeCell ref="C44:J44"/>
    <mergeCell ref="K44:T44"/>
    <mergeCell ref="U44:AA44"/>
    <mergeCell ref="C42:J42"/>
    <mergeCell ref="K42:T42"/>
    <mergeCell ref="U42:AA42"/>
    <mergeCell ref="C43:J43"/>
    <mergeCell ref="K43:T43"/>
    <mergeCell ref="U43:AA43"/>
    <mergeCell ref="C40:J40"/>
    <mergeCell ref="K40:T40"/>
    <mergeCell ref="U40:AA40"/>
    <mergeCell ref="C41:J41"/>
    <mergeCell ref="K41:T41"/>
    <mergeCell ref="U41:AA41"/>
    <mergeCell ref="C38:J38"/>
    <mergeCell ref="K38:T38"/>
    <mergeCell ref="U38:AA38"/>
    <mergeCell ref="C39:J39"/>
    <mergeCell ref="K39:T39"/>
    <mergeCell ref="U39:AA39"/>
    <mergeCell ref="C36:J36"/>
    <mergeCell ref="K36:T36"/>
    <mergeCell ref="U36:AA36"/>
    <mergeCell ref="C37:J37"/>
    <mergeCell ref="K37:T37"/>
    <mergeCell ref="U37:AA37"/>
    <mergeCell ref="C34:J34"/>
    <mergeCell ref="K34:T34"/>
    <mergeCell ref="U34:AA34"/>
    <mergeCell ref="C35:J35"/>
    <mergeCell ref="K35:T35"/>
    <mergeCell ref="U35:AA35"/>
    <mergeCell ref="C32:J32"/>
    <mergeCell ref="K32:T32"/>
    <mergeCell ref="U32:AA32"/>
    <mergeCell ref="C33:J33"/>
    <mergeCell ref="K33:T33"/>
    <mergeCell ref="U33:AA33"/>
    <mergeCell ref="B26:I26"/>
    <mergeCell ref="J26:M26"/>
    <mergeCell ref="B27:I27"/>
    <mergeCell ref="J27:M27"/>
    <mergeCell ref="B29:W29"/>
    <mergeCell ref="C31:AA31"/>
    <mergeCell ref="B23:G23"/>
    <mergeCell ref="I23:K23"/>
    <mergeCell ref="L23:P23"/>
    <mergeCell ref="T23:U23"/>
    <mergeCell ref="W23:AB23"/>
    <mergeCell ref="B24:G24"/>
    <mergeCell ref="I24:K24"/>
    <mergeCell ref="L24:Q24"/>
    <mergeCell ref="T24:U24"/>
    <mergeCell ref="W24:AB24"/>
    <mergeCell ref="B22:C22"/>
    <mergeCell ref="F22:G22"/>
    <mergeCell ref="I22:K22"/>
    <mergeCell ref="L22:P22"/>
    <mergeCell ref="T22:U22"/>
    <mergeCell ref="W22:AB22"/>
    <mergeCell ref="B21:C21"/>
    <mergeCell ref="F21:G21"/>
    <mergeCell ref="I21:K21"/>
    <mergeCell ref="L21:P21"/>
    <mergeCell ref="T21:U21"/>
    <mergeCell ref="W21:AB21"/>
    <mergeCell ref="B20:C20"/>
    <mergeCell ref="F20:G20"/>
    <mergeCell ref="I20:K20"/>
    <mergeCell ref="L20:P20"/>
    <mergeCell ref="T20:U20"/>
    <mergeCell ref="W20:AB20"/>
    <mergeCell ref="B19:C19"/>
    <mergeCell ref="F19:G19"/>
    <mergeCell ref="I19:K19"/>
    <mergeCell ref="L19:P19"/>
    <mergeCell ref="T19:U19"/>
    <mergeCell ref="W19:AB19"/>
    <mergeCell ref="B18:C18"/>
    <mergeCell ref="F18:G18"/>
    <mergeCell ref="I18:K18"/>
    <mergeCell ref="L18:P18"/>
    <mergeCell ref="T18:U18"/>
    <mergeCell ref="W18:AB18"/>
    <mergeCell ref="B17:C17"/>
    <mergeCell ref="F17:G17"/>
    <mergeCell ref="I17:K17"/>
    <mergeCell ref="L17:P17"/>
    <mergeCell ref="T17:U17"/>
    <mergeCell ref="W17:AB17"/>
    <mergeCell ref="B16:C16"/>
    <mergeCell ref="F16:G16"/>
    <mergeCell ref="I16:K16"/>
    <mergeCell ref="L16:P16"/>
    <mergeCell ref="T16:U16"/>
    <mergeCell ref="W16:AB16"/>
    <mergeCell ref="B15:C15"/>
    <mergeCell ref="F15:G15"/>
    <mergeCell ref="I15:K15"/>
    <mergeCell ref="L15:P15"/>
    <mergeCell ref="T15:U15"/>
    <mergeCell ref="W15:AB15"/>
    <mergeCell ref="B14:C14"/>
    <mergeCell ref="F14:G14"/>
    <mergeCell ref="I14:K14"/>
    <mergeCell ref="L14:P14"/>
    <mergeCell ref="T14:U14"/>
    <mergeCell ref="W14:AB14"/>
    <mergeCell ref="B13:C13"/>
    <mergeCell ref="F13:G13"/>
    <mergeCell ref="I13:K13"/>
    <mergeCell ref="L13:P13"/>
    <mergeCell ref="T13:U13"/>
    <mergeCell ref="W13:AB13"/>
    <mergeCell ref="B12:C12"/>
    <mergeCell ref="F12:G12"/>
    <mergeCell ref="I12:K12"/>
    <mergeCell ref="L12:P12"/>
    <mergeCell ref="T12:U12"/>
    <mergeCell ref="W12:AB12"/>
    <mergeCell ref="B11:C11"/>
    <mergeCell ref="F11:G11"/>
    <mergeCell ref="I11:K11"/>
    <mergeCell ref="L11:P11"/>
    <mergeCell ref="T11:U11"/>
    <mergeCell ref="W11:AB11"/>
    <mergeCell ref="B10:C10"/>
    <mergeCell ref="F10:G10"/>
    <mergeCell ref="I10:K10"/>
    <mergeCell ref="L10:P10"/>
    <mergeCell ref="T10:U10"/>
    <mergeCell ref="W10:AB10"/>
    <mergeCell ref="B9:C9"/>
    <mergeCell ref="F9:G9"/>
    <mergeCell ref="I9:K9"/>
    <mergeCell ref="L9:P9"/>
    <mergeCell ref="T9:U9"/>
    <mergeCell ref="W9:AB9"/>
    <mergeCell ref="B4:N4"/>
    <mergeCell ref="P4:X4"/>
    <mergeCell ref="B5:Y5"/>
    <mergeCell ref="B8:R8"/>
    <mergeCell ref="T8:U8"/>
    <mergeCell ref="W8:AB8"/>
    <mergeCell ref="B1:F1"/>
    <mergeCell ref="G1:L1"/>
    <mergeCell ref="M1:N1"/>
    <mergeCell ref="P1:X1"/>
    <mergeCell ref="B2:Y2"/>
    <mergeCell ref="B3:N3"/>
    <mergeCell ref="P3:X3"/>
  </mergeCells>
  <pageMargins left="0.23622047244094491" right="0.23622047244094491" top="0.23622047244094491" bottom="0.59055118110236227" header="0.23622047244094491" footer="0.23622047244094491"/>
  <pageSetup scale="92" fitToHeight="0" orientation="portrait" horizontalDpi="300" verticalDpi="300" r:id="rId1"/>
  <headerFooter>
    <oddFooter>&amp;L&amp;"Calibri,Regular"&amp;8BMO Covered Bond Program&amp;C&amp;"Calibri,Regular"&amp;8Monthly Investor Report - February 28, 2026&amp;R&amp;"Calibri,Regular"&amp;8&amp;P of &amp;N</oddFoot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BF3B-AC23-41F6-BC49-9AC949097916}">
  <sheetPr>
    <tabColor rgb="FF243386"/>
    <pageSetUpPr fitToPage="1"/>
  </sheetPr>
  <dimension ref="A1:T56"/>
  <sheetViews>
    <sheetView showGridLines="0" view="pageBreakPreview" zoomScale="150" zoomScaleNormal="100" zoomScaleSheetLayoutView="150" workbookViewId="0">
      <pane ySplit="7" topLeftCell="A8" activePane="bottomLeft" state="frozen"/>
      <selection activeCell="C42" sqref="C42:J42"/>
      <selection pane="bottomLeft" activeCell="C42" sqref="C42:K42"/>
    </sheetView>
  </sheetViews>
  <sheetFormatPr defaultRowHeight="15" x14ac:dyDescent="0.25"/>
  <cols>
    <col min="1" max="1" width="0.42578125" style="159" customWidth="1"/>
    <col min="2" max="2" width="0.140625" style="159" customWidth="1"/>
    <col min="3" max="3" width="13.7109375" style="159" customWidth="1"/>
    <col min="4" max="4" width="13.140625" style="159" customWidth="1"/>
    <col min="5" max="5" width="1" style="159" customWidth="1"/>
    <col min="6" max="6" width="1.28515625" style="159" customWidth="1"/>
    <col min="7" max="7" width="14" style="159" customWidth="1"/>
    <col min="8" max="8" width="0.140625" style="159" customWidth="1"/>
    <col min="9" max="9" width="15.42578125" style="159" customWidth="1"/>
    <col min="10" max="10" width="2.140625" style="159" customWidth="1"/>
    <col min="11" max="11" width="0.140625" style="159" customWidth="1"/>
    <col min="12" max="12" width="16.140625" style="159" customWidth="1"/>
    <col min="13" max="13" width="0.140625" style="159" customWidth="1"/>
    <col min="14" max="14" width="10.42578125" style="159" customWidth="1"/>
    <col min="15" max="15" width="5.85546875" style="159" customWidth="1"/>
    <col min="16" max="16" width="0.140625" style="159" customWidth="1"/>
    <col min="17" max="17" width="13" style="159" customWidth="1"/>
    <col min="18" max="18" width="0" style="159" hidden="1" customWidth="1"/>
    <col min="19" max="19" width="0.140625" style="159" customWidth="1"/>
    <col min="20" max="20" width="0.28515625" style="159" customWidth="1"/>
    <col min="21" max="21" width="0.140625" style="159" customWidth="1"/>
    <col min="22" max="16384" width="9.140625" style="159"/>
  </cols>
  <sheetData>
    <row r="1" spans="1:20" ht="0.2" customHeight="1" x14ac:dyDescent="0.25"/>
    <row r="2" spans="1:20" ht="8.65" customHeight="1" x14ac:dyDescent="0.25">
      <c r="A2" s="156"/>
      <c r="B2" s="156"/>
      <c r="C2" s="156"/>
      <c r="D2" s="156"/>
    </row>
    <row r="3" spans="1:20" ht="15.2" customHeight="1" x14ac:dyDescent="0.25">
      <c r="A3" s="156"/>
      <c r="B3" s="156"/>
      <c r="C3" s="156"/>
      <c r="D3" s="156"/>
      <c r="F3" s="201" t="s">
        <v>1675</v>
      </c>
      <c r="G3" s="156"/>
      <c r="H3" s="156"/>
      <c r="I3" s="156"/>
      <c r="J3" s="156"/>
      <c r="K3" s="156"/>
      <c r="L3" s="156"/>
      <c r="M3" s="156"/>
      <c r="N3" s="156"/>
    </row>
    <row r="4" spans="1:20" ht="0" hidden="1" customHeight="1" x14ac:dyDescent="0.25">
      <c r="A4" s="156"/>
      <c r="B4" s="156"/>
      <c r="C4" s="156"/>
      <c r="D4" s="156"/>
    </row>
    <row r="5" spans="1:20" ht="7.5" customHeight="1" x14ac:dyDescent="0.25">
      <c r="A5" s="156"/>
      <c r="B5" s="156"/>
      <c r="C5" s="156"/>
      <c r="D5" s="156"/>
      <c r="G5" s="165" t="s">
        <v>1676</v>
      </c>
      <c r="H5" s="156"/>
      <c r="I5" s="156"/>
      <c r="L5" s="202" t="s">
        <v>1677</v>
      </c>
      <c r="M5" s="156"/>
      <c r="N5" s="156"/>
      <c r="O5" s="156"/>
      <c r="P5" s="156"/>
      <c r="Q5" s="156"/>
    </row>
    <row r="6" spans="1:20" x14ac:dyDescent="0.25">
      <c r="G6" s="156"/>
      <c r="H6" s="156"/>
      <c r="I6" s="156"/>
      <c r="L6" s="156"/>
      <c r="M6" s="156"/>
      <c r="N6" s="156"/>
      <c r="O6" s="156"/>
      <c r="P6" s="156"/>
      <c r="Q6" s="156"/>
    </row>
    <row r="7" spans="1:20" ht="9" customHeight="1" x14ac:dyDescent="0.25"/>
    <row r="8" spans="1:20" ht="12.75" customHeight="1" x14ac:dyDescent="0.25">
      <c r="C8" s="203" t="s">
        <v>1780</v>
      </c>
      <c r="D8" s="156"/>
      <c r="E8" s="156"/>
      <c r="F8" s="156"/>
      <c r="G8" s="156"/>
      <c r="H8" s="156"/>
      <c r="I8" s="156"/>
      <c r="J8" s="156"/>
      <c r="K8" s="156"/>
      <c r="L8" s="204" t="s">
        <v>1674</v>
      </c>
      <c r="M8" s="156"/>
      <c r="N8" s="204" t="s">
        <v>1674</v>
      </c>
      <c r="O8" s="156"/>
      <c r="P8" s="156"/>
      <c r="Q8" s="205" t="s">
        <v>1674</v>
      </c>
      <c r="R8" s="156"/>
      <c r="S8" s="156"/>
      <c r="T8" s="156"/>
    </row>
    <row r="9" spans="1:20" ht="12.6" customHeight="1" x14ac:dyDescent="0.25">
      <c r="C9" s="206" t="s">
        <v>1674</v>
      </c>
      <c r="D9" s="156"/>
      <c r="E9" s="156"/>
      <c r="F9" s="156"/>
      <c r="G9" s="156"/>
      <c r="H9" s="156"/>
      <c r="I9" s="206" t="s">
        <v>1781</v>
      </c>
      <c r="J9" s="156"/>
      <c r="K9" s="156"/>
      <c r="L9" s="206" t="s">
        <v>1782</v>
      </c>
      <c r="M9" s="156"/>
      <c r="N9" s="206" t="s">
        <v>1783</v>
      </c>
      <c r="O9" s="156"/>
      <c r="P9" s="156"/>
      <c r="Q9" s="207" t="s">
        <v>1674</v>
      </c>
      <c r="R9" s="156"/>
      <c r="S9" s="156"/>
      <c r="T9" s="156"/>
    </row>
    <row r="10" spans="1:20" ht="11.25" customHeight="1" x14ac:dyDescent="0.25">
      <c r="C10" s="208" t="s">
        <v>1784</v>
      </c>
      <c r="D10" s="156"/>
      <c r="E10" s="156"/>
      <c r="F10" s="156"/>
      <c r="G10" s="156"/>
      <c r="H10" s="156"/>
      <c r="I10" s="209" t="s">
        <v>1785</v>
      </c>
      <c r="J10" s="156"/>
      <c r="K10" s="156"/>
      <c r="L10" s="209" t="s">
        <v>1786</v>
      </c>
      <c r="M10" s="156"/>
      <c r="N10" s="209" t="s">
        <v>1786</v>
      </c>
      <c r="O10" s="156"/>
      <c r="P10" s="156"/>
      <c r="Q10" s="210" t="s">
        <v>1674</v>
      </c>
      <c r="R10" s="156"/>
      <c r="S10" s="156"/>
      <c r="T10" s="156"/>
    </row>
    <row r="11" spans="1:20" ht="11.45" customHeight="1" x14ac:dyDescent="0.25">
      <c r="C11" s="208" t="s">
        <v>1787</v>
      </c>
      <c r="D11" s="156"/>
      <c r="E11" s="156"/>
      <c r="F11" s="156"/>
      <c r="G11" s="156"/>
      <c r="H11" s="156"/>
      <c r="I11" s="209" t="s">
        <v>1788</v>
      </c>
      <c r="J11" s="156"/>
      <c r="K11" s="156"/>
      <c r="L11" s="209" t="s">
        <v>1789</v>
      </c>
      <c r="M11" s="156"/>
      <c r="N11" s="209" t="s">
        <v>1790</v>
      </c>
      <c r="O11" s="156"/>
      <c r="P11" s="156"/>
      <c r="Q11" s="210" t="s">
        <v>1674</v>
      </c>
      <c r="R11" s="156"/>
      <c r="S11" s="156"/>
      <c r="T11" s="156"/>
    </row>
    <row r="12" spans="1:20" ht="11.25" customHeight="1" x14ac:dyDescent="0.25">
      <c r="C12" s="208" t="s">
        <v>1791</v>
      </c>
      <c r="D12" s="156"/>
      <c r="E12" s="156"/>
      <c r="F12" s="156"/>
      <c r="G12" s="156"/>
      <c r="H12" s="156"/>
      <c r="I12" s="209" t="s">
        <v>1792</v>
      </c>
      <c r="J12" s="156"/>
      <c r="K12" s="156"/>
      <c r="L12" s="209" t="s">
        <v>1792</v>
      </c>
      <c r="M12" s="156"/>
      <c r="N12" s="209" t="s">
        <v>1792</v>
      </c>
      <c r="O12" s="156"/>
      <c r="P12" s="156"/>
      <c r="Q12" s="210" t="s">
        <v>1674</v>
      </c>
      <c r="R12" s="156"/>
      <c r="S12" s="156"/>
      <c r="T12" s="156"/>
    </row>
    <row r="13" spans="1:20" ht="11.25" customHeight="1" x14ac:dyDescent="0.25">
      <c r="C13" s="208" t="s">
        <v>1793</v>
      </c>
      <c r="D13" s="156"/>
      <c r="E13" s="156"/>
      <c r="F13" s="156"/>
      <c r="G13" s="156"/>
      <c r="H13" s="156"/>
      <c r="I13" s="209" t="s">
        <v>1794</v>
      </c>
      <c r="J13" s="156"/>
      <c r="K13" s="156"/>
      <c r="L13" s="209" t="s">
        <v>1795</v>
      </c>
      <c r="M13" s="156"/>
      <c r="N13" s="209" t="s">
        <v>1795</v>
      </c>
      <c r="O13" s="156"/>
      <c r="P13" s="156"/>
      <c r="Q13" s="210" t="s">
        <v>1674</v>
      </c>
      <c r="R13" s="156"/>
      <c r="S13" s="156"/>
      <c r="T13" s="156"/>
    </row>
    <row r="14" spans="1:20" ht="25.5" customHeight="1" x14ac:dyDescent="0.25">
      <c r="C14" s="211" t="s">
        <v>1796</v>
      </c>
      <c r="D14" s="200"/>
      <c r="E14" s="200"/>
      <c r="F14" s="200"/>
      <c r="G14" s="200"/>
      <c r="H14" s="200"/>
      <c r="I14" s="200"/>
      <c r="J14" s="200"/>
      <c r="K14" s="200"/>
      <c r="L14" s="200"/>
      <c r="M14" s="200"/>
      <c r="N14" s="200"/>
      <c r="O14" s="200"/>
      <c r="P14" s="200"/>
      <c r="Q14" s="212" t="s">
        <v>1674</v>
      </c>
      <c r="R14" s="156"/>
      <c r="S14" s="156"/>
      <c r="T14" s="156"/>
    </row>
    <row r="15" spans="1:20" ht="12.2" customHeight="1" x14ac:dyDescent="0.25">
      <c r="C15" s="213" t="s">
        <v>1797</v>
      </c>
      <c r="D15" s="156"/>
      <c r="E15" s="156"/>
      <c r="F15" s="156"/>
      <c r="G15" s="156"/>
      <c r="H15" s="156"/>
      <c r="I15" s="156"/>
      <c r="J15" s="156"/>
      <c r="K15" s="156"/>
      <c r="L15" s="156"/>
      <c r="M15" s="156"/>
      <c r="N15" s="156"/>
      <c r="O15" s="156"/>
      <c r="P15" s="156"/>
      <c r="Q15" s="212" t="s">
        <v>1674</v>
      </c>
      <c r="R15" s="156"/>
      <c r="S15" s="156"/>
      <c r="T15" s="156"/>
    </row>
    <row r="16" spans="1:20" ht="12.75" customHeight="1" x14ac:dyDescent="0.25">
      <c r="C16" s="187" t="s">
        <v>1614</v>
      </c>
      <c r="D16" s="156"/>
      <c r="E16" s="156"/>
      <c r="F16" s="156"/>
      <c r="G16" s="156"/>
      <c r="H16" s="156"/>
      <c r="I16" s="214" t="s">
        <v>1788</v>
      </c>
      <c r="J16" s="156"/>
      <c r="K16" s="156"/>
      <c r="L16" s="214" t="s">
        <v>1798</v>
      </c>
      <c r="M16" s="156"/>
      <c r="N16" s="215" t="s">
        <v>1799</v>
      </c>
      <c r="O16" s="200"/>
      <c r="P16" s="200"/>
      <c r="Q16" s="210" t="s">
        <v>1674</v>
      </c>
      <c r="R16" s="156"/>
      <c r="S16" s="156"/>
      <c r="T16" s="156"/>
    </row>
    <row r="17" spans="3:20" ht="25.5" customHeight="1" x14ac:dyDescent="0.25">
      <c r="C17" s="211" t="s">
        <v>1800</v>
      </c>
      <c r="D17" s="200"/>
      <c r="E17" s="200"/>
      <c r="F17" s="200"/>
      <c r="G17" s="200"/>
      <c r="H17" s="200"/>
      <c r="I17" s="200"/>
      <c r="J17" s="200"/>
      <c r="K17" s="200"/>
      <c r="L17" s="200"/>
      <c r="M17" s="200"/>
      <c r="N17" s="200"/>
      <c r="O17" s="200"/>
      <c r="P17" s="200"/>
      <c r="Q17" s="212" t="s">
        <v>1674</v>
      </c>
      <c r="R17" s="156"/>
      <c r="S17" s="156"/>
      <c r="T17" s="156"/>
    </row>
    <row r="18" spans="3:20" ht="11.1" customHeight="1" x14ac:dyDescent="0.25">
      <c r="C18" s="216" t="s">
        <v>1801</v>
      </c>
      <c r="D18" s="216"/>
      <c r="E18" s="216"/>
      <c r="F18" s="216"/>
      <c r="G18" s="216"/>
      <c r="H18" s="216"/>
      <c r="I18" s="187" t="s">
        <v>1674</v>
      </c>
      <c r="J18" s="156"/>
      <c r="K18" s="156"/>
      <c r="L18" s="187" t="s">
        <v>1674</v>
      </c>
      <c r="M18" s="156"/>
      <c r="N18" s="187" t="s">
        <v>1674</v>
      </c>
      <c r="O18" s="156"/>
      <c r="P18" s="156"/>
      <c r="Q18" s="187" t="s">
        <v>1674</v>
      </c>
      <c r="R18" s="156"/>
      <c r="S18" s="156"/>
      <c r="T18" s="156"/>
    </row>
    <row r="19" spans="3:20" ht="10.5" customHeight="1" x14ac:dyDescent="0.25">
      <c r="C19" s="217" t="s">
        <v>1802</v>
      </c>
      <c r="D19" s="156"/>
      <c r="E19" s="156"/>
      <c r="F19" s="156"/>
      <c r="G19" s="156"/>
      <c r="H19" s="156"/>
      <c r="I19" s="187" t="s">
        <v>1674</v>
      </c>
      <c r="J19" s="156"/>
      <c r="K19" s="156"/>
      <c r="L19" s="187" t="s">
        <v>1674</v>
      </c>
      <c r="M19" s="156"/>
      <c r="N19" s="187" t="s">
        <v>1674</v>
      </c>
      <c r="O19" s="156"/>
      <c r="P19" s="156"/>
      <c r="Q19" s="187" t="s">
        <v>1674</v>
      </c>
      <c r="R19" s="156"/>
      <c r="S19" s="156"/>
      <c r="T19" s="156"/>
    </row>
    <row r="20" spans="3:20" ht="13.5" customHeight="1" x14ac:dyDescent="0.25">
      <c r="C20" s="187" t="s">
        <v>1803</v>
      </c>
      <c r="D20" s="156"/>
      <c r="E20" s="156"/>
      <c r="F20" s="156"/>
      <c r="G20" s="156"/>
      <c r="H20" s="156"/>
      <c r="I20" s="156"/>
      <c r="J20" s="156"/>
      <c r="K20" s="156"/>
      <c r="L20" s="156"/>
      <c r="M20" s="156"/>
      <c r="N20" s="156"/>
      <c r="O20" s="156"/>
      <c r="P20" s="156"/>
      <c r="Q20" s="156"/>
      <c r="R20" s="156"/>
      <c r="S20" s="156"/>
      <c r="T20" s="156"/>
    </row>
    <row r="21" spans="3:20" x14ac:dyDescent="0.25">
      <c r="C21" s="218" t="s">
        <v>1804</v>
      </c>
      <c r="D21" s="219" t="s">
        <v>1674</v>
      </c>
      <c r="E21" s="156"/>
      <c r="F21" s="156"/>
      <c r="G21" s="156"/>
      <c r="H21" s="156"/>
      <c r="I21" s="220" t="s">
        <v>1781</v>
      </c>
      <c r="J21" s="156"/>
      <c r="K21" s="156"/>
      <c r="L21" s="220" t="s">
        <v>1782</v>
      </c>
      <c r="M21" s="156"/>
      <c r="N21" s="220" t="s">
        <v>1783</v>
      </c>
      <c r="O21" s="156"/>
      <c r="P21" s="156"/>
      <c r="Q21" s="219" t="s">
        <v>1674</v>
      </c>
      <c r="R21" s="156"/>
      <c r="S21" s="156"/>
      <c r="T21" s="156"/>
    </row>
    <row r="22" spans="3:20" ht="10.5" customHeight="1" x14ac:dyDescent="0.25">
      <c r="C22" s="187" t="s">
        <v>1805</v>
      </c>
      <c r="D22" s="156"/>
      <c r="E22" s="156"/>
      <c r="F22" s="156"/>
      <c r="G22" s="156"/>
      <c r="H22" s="156"/>
      <c r="I22" s="214" t="s">
        <v>1806</v>
      </c>
      <c r="J22" s="156"/>
      <c r="K22" s="156"/>
      <c r="L22" s="214" t="s">
        <v>1807</v>
      </c>
      <c r="M22" s="156"/>
      <c r="N22" s="214" t="s">
        <v>1808</v>
      </c>
      <c r="O22" s="156"/>
      <c r="P22" s="156"/>
      <c r="Q22" s="187" t="s">
        <v>1674</v>
      </c>
      <c r="R22" s="156"/>
      <c r="S22" s="156"/>
      <c r="T22" s="156"/>
    </row>
    <row r="23" spans="3:20" ht="10.5" customHeight="1" x14ac:dyDescent="0.25">
      <c r="C23" s="187" t="s">
        <v>1809</v>
      </c>
      <c r="D23" s="156"/>
      <c r="E23" s="156"/>
      <c r="F23" s="156"/>
      <c r="G23" s="156"/>
      <c r="H23" s="156"/>
      <c r="I23" s="214" t="s">
        <v>1788</v>
      </c>
      <c r="J23" s="156"/>
      <c r="K23" s="156"/>
      <c r="L23" s="214" t="s">
        <v>1810</v>
      </c>
      <c r="M23" s="156"/>
      <c r="N23" s="214" t="s">
        <v>1811</v>
      </c>
      <c r="O23" s="156"/>
      <c r="P23" s="156"/>
      <c r="Q23" s="187" t="s">
        <v>1674</v>
      </c>
      <c r="R23" s="156"/>
      <c r="S23" s="156"/>
      <c r="T23" s="156"/>
    </row>
    <row r="24" spans="3:20" ht="11.1" customHeight="1" x14ac:dyDescent="0.25">
      <c r="C24" s="187" t="s">
        <v>1812</v>
      </c>
      <c r="D24" s="156"/>
      <c r="E24" s="156"/>
      <c r="F24" s="156"/>
      <c r="G24" s="156"/>
      <c r="H24" s="156"/>
      <c r="I24" s="214" t="s">
        <v>1788</v>
      </c>
      <c r="J24" s="156"/>
      <c r="K24" s="156"/>
      <c r="L24" s="214" t="s">
        <v>1813</v>
      </c>
      <c r="M24" s="156"/>
      <c r="N24" s="214" t="s">
        <v>1811</v>
      </c>
      <c r="O24" s="156"/>
      <c r="P24" s="156"/>
      <c r="Q24" s="187" t="s">
        <v>1674</v>
      </c>
      <c r="R24" s="156"/>
      <c r="S24" s="156"/>
      <c r="T24" s="156"/>
    </row>
    <row r="25" spans="3:20" ht="11.45" customHeight="1" x14ac:dyDescent="0.25">
      <c r="C25" s="187" t="s">
        <v>1814</v>
      </c>
      <c r="D25" s="156"/>
      <c r="E25" s="156"/>
      <c r="F25" s="156"/>
      <c r="G25" s="156"/>
      <c r="H25" s="156"/>
      <c r="I25" s="214" t="s">
        <v>1815</v>
      </c>
      <c r="J25" s="156"/>
      <c r="K25" s="156"/>
      <c r="L25" s="214" t="s">
        <v>1816</v>
      </c>
      <c r="M25" s="156"/>
      <c r="N25" s="214" t="s">
        <v>1808</v>
      </c>
      <c r="O25" s="156"/>
      <c r="P25" s="156"/>
      <c r="Q25" s="187" t="s">
        <v>1674</v>
      </c>
      <c r="R25" s="156"/>
      <c r="S25" s="156"/>
      <c r="T25" s="156"/>
    </row>
    <row r="26" spans="3:20" ht="11.45" customHeight="1" x14ac:dyDescent="0.25">
      <c r="C26" s="187" t="s">
        <v>1817</v>
      </c>
      <c r="D26" s="156"/>
      <c r="E26" s="156"/>
      <c r="F26" s="156"/>
      <c r="G26" s="156"/>
      <c r="H26" s="156"/>
      <c r="I26" s="214" t="s">
        <v>1818</v>
      </c>
      <c r="J26" s="156"/>
      <c r="K26" s="156"/>
      <c r="L26" s="214" t="s">
        <v>1816</v>
      </c>
      <c r="M26" s="156"/>
      <c r="N26" s="214" t="s">
        <v>1819</v>
      </c>
      <c r="O26" s="156"/>
      <c r="P26" s="156"/>
      <c r="Q26" s="187" t="s">
        <v>1674</v>
      </c>
      <c r="R26" s="156"/>
      <c r="S26" s="156"/>
      <c r="T26" s="156"/>
    </row>
    <row r="27" spans="3:20" ht="11.45" customHeight="1" x14ac:dyDescent="0.25">
      <c r="C27" s="187" t="s">
        <v>1820</v>
      </c>
      <c r="D27" s="156"/>
      <c r="E27" s="156"/>
      <c r="F27" s="156"/>
      <c r="G27" s="156"/>
      <c r="H27" s="156"/>
      <c r="I27" s="214" t="s">
        <v>1818</v>
      </c>
      <c r="J27" s="156"/>
      <c r="K27" s="156"/>
      <c r="L27" s="214" t="s">
        <v>1816</v>
      </c>
      <c r="M27" s="156"/>
      <c r="N27" s="214" t="s">
        <v>1819</v>
      </c>
      <c r="O27" s="156"/>
      <c r="P27" s="156"/>
      <c r="Q27" s="187" t="s">
        <v>1674</v>
      </c>
      <c r="R27" s="156"/>
      <c r="S27" s="156"/>
      <c r="T27" s="156"/>
    </row>
    <row r="28" spans="3:20" ht="12.95" customHeight="1" x14ac:dyDescent="0.25">
      <c r="C28" s="221" t="s">
        <v>1821</v>
      </c>
      <c r="D28" s="221"/>
      <c r="E28" s="221"/>
      <c r="F28" s="221"/>
      <c r="G28" s="221"/>
      <c r="H28" s="221"/>
      <c r="I28" s="214" t="s">
        <v>1788</v>
      </c>
      <c r="J28" s="156"/>
      <c r="K28" s="156"/>
      <c r="L28" s="214" t="s">
        <v>1810</v>
      </c>
      <c r="M28" s="156"/>
      <c r="N28" s="214" t="s">
        <v>1795</v>
      </c>
      <c r="O28" s="156"/>
      <c r="P28" s="156"/>
      <c r="Q28" s="187" t="s">
        <v>1674</v>
      </c>
      <c r="R28" s="156"/>
      <c r="S28" s="156"/>
      <c r="T28" s="156"/>
    </row>
    <row r="29" spans="3:20" ht="12" customHeight="1" x14ac:dyDescent="0.25">
      <c r="C29" s="211" t="s">
        <v>1822</v>
      </c>
      <c r="D29" s="200"/>
      <c r="E29" s="200"/>
      <c r="F29" s="200"/>
      <c r="G29" s="200"/>
      <c r="H29" s="200"/>
      <c r="I29" s="200"/>
      <c r="J29" s="200"/>
      <c r="K29" s="200"/>
      <c r="L29" s="200"/>
      <c r="M29" s="200"/>
      <c r="N29" s="200"/>
      <c r="O29" s="200"/>
      <c r="P29" s="200"/>
      <c r="Q29" s="200"/>
      <c r="R29" s="200"/>
      <c r="S29" s="200"/>
      <c r="T29" s="200"/>
    </row>
    <row r="30" spans="3:20" ht="12.95" customHeight="1" x14ac:dyDescent="0.25">
      <c r="C30" s="222" t="s">
        <v>1823</v>
      </c>
      <c r="D30" s="222"/>
      <c r="E30" s="222"/>
      <c r="F30" s="222"/>
      <c r="G30" s="222"/>
      <c r="H30" s="222"/>
      <c r="I30" s="197" t="s">
        <v>1674</v>
      </c>
      <c r="J30" s="156"/>
      <c r="K30" s="156"/>
      <c r="L30" s="197" t="s">
        <v>1674</v>
      </c>
      <c r="M30" s="156"/>
      <c r="N30" s="197" t="s">
        <v>1674</v>
      </c>
      <c r="O30" s="156"/>
      <c r="P30" s="156"/>
      <c r="Q30" s="197" t="s">
        <v>1674</v>
      </c>
      <c r="R30" s="156"/>
      <c r="S30" s="156"/>
      <c r="T30" s="156"/>
    </row>
    <row r="31" spans="3:20" ht="18" customHeight="1" x14ac:dyDescent="0.25">
      <c r="C31" s="187" t="s">
        <v>1824</v>
      </c>
      <c r="D31" s="156"/>
      <c r="E31" s="156"/>
      <c r="F31" s="156"/>
      <c r="G31" s="156"/>
      <c r="H31" s="156"/>
      <c r="I31" s="156"/>
      <c r="J31" s="156"/>
      <c r="K31" s="156"/>
      <c r="L31" s="156"/>
      <c r="M31" s="156"/>
      <c r="N31" s="156"/>
      <c r="O31" s="156"/>
      <c r="P31" s="156"/>
      <c r="Q31" s="156"/>
      <c r="R31" s="156"/>
      <c r="S31" s="156"/>
      <c r="T31" s="156"/>
    </row>
    <row r="32" spans="3:20" ht="18" customHeight="1" x14ac:dyDescent="0.25">
      <c r="C32" s="187" t="s">
        <v>1674</v>
      </c>
      <c r="D32" s="156"/>
      <c r="E32" s="156"/>
      <c r="F32" s="156"/>
      <c r="G32" s="156"/>
      <c r="H32" s="156"/>
      <c r="I32" s="223" t="s">
        <v>1781</v>
      </c>
      <c r="J32" s="156"/>
      <c r="K32" s="156"/>
      <c r="L32" s="223" t="s">
        <v>1782</v>
      </c>
      <c r="M32" s="156"/>
      <c r="N32" s="223" t="s">
        <v>1783</v>
      </c>
      <c r="O32" s="156"/>
      <c r="P32" s="156"/>
      <c r="Q32" s="187" t="s">
        <v>1674</v>
      </c>
      <c r="R32" s="156"/>
      <c r="S32" s="156"/>
      <c r="T32" s="156"/>
    </row>
    <row r="33" spans="2:20" ht="33.950000000000003" customHeight="1" x14ac:dyDescent="0.25">
      <c r="C33" s="187" t="s">
        <v>1825</v>
      </c>
      <c r="D33" s="156"/>
      <c r="E33" s="156"/>
      <c r="F33" s="156"/>
      <c r="G33" s="156"/>
      <c r="H33" s="156"/>
      <c r="I33" s="214" t="s">
        <v>1788</v>
      </c>
      <c r="J33" s="156"/>
      <c r="K33" s="156"/>
      <c r="L33" s="214" t="s">
        <v>1813</v>
      </c>
      <c r="M33" s="156"/>
      <c r="N33" s="214" t="s">
        <v>1826</v>
      </c>
      <c r="O33" s="156"/>
      <c r="P33" s="156"/>
      <c r="Q33" s="187" t="s">
        <v>1674</v>
      </c>
      <c r="R33" s="156"/>
      <c r="S33" s="156"/>
      <c r="T33" s="156"/>
    </row>
    <row r="34" spans="2:20" ht="14.45" customHeight="1" x14ac:dyDescent="0.25">
      <c r="C34" s="187" t="s">
        <v>1827</v>
      </c>
      <c r="D34" s="156"/>
      <c r="E34" s="156"/>
      <c r="F34" s="156"/>
      <c r="G34" s="156"/>
      <c r="H34" s="156"/>
      <c r="I34" s="156"/>
      <c r="J34" s="156"/>
      <c r="K34" s="156"/>
      <c r="L34" s="156"/>
      <c r="M34" s="156"/>
      <c r="N34" s="156"/>
      <c r="O34" s="156"/>
      <c r="P34" s="156"/>
      <c r="Q34" s="187" t="s">
        <v>1674</v>
      </c>
      <c r="R34" s="156"/>
      <c r="S34" s="156"/>
      <c r="T34" s="156"/>
    </row>
    <row r="35" spans="2:20" ht="18" customHeight="1" x14ac:dyDescent="0.25">
      <c r="C35" s="187" t="s">
        <v>1828</v>
      </c>
      <c r="D35" s="156"/>
      <c r="E35" s="156"/>
      <c r="F35" s="156"/>
      <c r="G35" s="156"/>
      <c r="H35" s="156"/>
      <c r="I35" s="214" t="s">
        <v>1829</v>
      </c>
      <c r="J35" s="156"/>
      <c r="K35" s="156"/>
      <c r="L35" s="214" t="s">
        <v>1813</v>
      </c>
      <c r="M35" s="156"/>
      <c r="N35" s="214" t="s">
        <v>1830</v>
      </c>
      <c r="O35" s="156"/>
      <c r="P35" s="156"/>
      <c r="Q35" s="187" t="s">
        <v>1674</v>
      </c>
      <c r="R35" s="156"/>
      <c r="S35" s="156"/>
      <c r="T35" s="156"/>
    </row>
    <row r="36" spans="2:20" ht="23.1" customHeight="1" x14ac:dyDescent="0.25">
      <c r="C36" s="187" t="s">
        <v>1831</v>
      </c>
      <c r="D36" s="156"/>
      <c r="E36" s="156"/>
      <c r="F36" s="156"/>
      <c r="G36" s="156"/>
      <c r="H36" s="156"/>
      <c r="I36" s="187" t="s">
        <v>1674</v>
      </c>
      <c r="J36" s="156"/>
      <c r="K36" s="156"/>
      <c r="L36" s="187" t="s">
        <v>1674</v>
      </c>
      <c r="M36" s="156"/>
      <c r="N36" s="187" t="s">
        <v>1674</v>
      </c>
      <c r="O36" s="156"/>
      <c r="P36" s="156"/>
      <c r="Q36" s="187" t="s">
        <v>1674</v>
      </c>
      <c r="R36" s="156"/>
      <c r="S36" s="156"/>
      <c r="T36" s="156"/>
    </row>
    <row r="37" spans="2:20" ht="12" customHeight="1" x14ac:dyDescent="0.25">
      <c r="C37" s="187" t="s">
        <v>1832</v>
      </c>
      <c r="D37" s="156"/>
      <c r="E37" s="156"/>
      <c r="F37" s="156"/>
      <c r="G37" s="156"/>
      <c r="H37" s="156"/>
      <c r="I37" s="215" t="s">
        <v>1833</v>
      </c>
      <c r="J37" s="200"/>
      <c r="K37" s="200"/>
      <c r="L37" s="214" t="s">
        <v>1813</v>
      </c>
      <c r="M37" s="156"/>
      <c r="N37" s="214" t="s">
        <v>1811</v>
      </c>
      <c r="O37" s="156"/>
      <c r="P37" s="156"/>
      <c r="Q37" s="187" t="s">
        <v>1674</v>
      </c>
      <c r="R37" s="156"/>
      <c r="S37" s="156"/>
      <c r="T37" s="156"/>
    </row>
    <row r="38" spans="2:20" ht="13.5" customHeight="1" x14ac:dyDescent="0.25">
      <c r="C38" s="187" t="s">
        <v>1834</v>
      </c>
      <c r="D38" s="156"/>
      <c r="E38" s="156"/>
      <c r="F38" s="156"/>
      <c r="G38" s="156"/>
      <c r="H38" s="156"/>
      <c r="I38" s="215" t="s">
        <v>1833</v>
      </c>
      <c r="J38" s="200"/>
      <c r="K38" s="200"/>
      <c r="L38" s="214" t="s">
        <v>1813</v>
      </c>
      <c r="M38" s="156"/>
      <c r="N38" s="214" t="s">
        <v>1811</v>
      </c>
      <c r="O38" s="156"/>
      <c r="P38" s="156"/>
      <c r="Q38" s="187" t="s">
        <v>1674</v>
      </c>
      <c r="R38" s="156"/>
      <c r="S38" s="156"/>
      <c r="T38" s="156"/>
    </row>
    <row r="39" spans="2:20" ht="12" customHeight="1" x14ac:dyDescent="0.25">
      <c r="C39" s="187" t="s">
        <v>1835</v>
      </c>
      <c r="D39" s="156"/>
      <c r="E39" s="156"/>
      <c r="F39" s="156"/>
      <c r="G39" s="156"/>
      <c r="H39" s="156"/>
      <c r="I39" s="156"/>
      <c r="J39" s="156"/>
      <c r="K39" s="156"/>
      <c r="L39" s="156"/>
      <c r="M39" s="156"/>
      <c r="N39" s="156"/>
      <c r="O39" s="156"/>
      <c r="P39" s="156"/>
      <c r="Q39" s="187" t="s">
        <v>1674</v>
      </c>
      <c r="R39" s="156"/>
      <c r="S39" s="156"/>
      <c r="T39" s="156"/>
    </row>
    <row r="40" spans="2:20" ht="10.5" customHeight="1" x14ac:dyDescent="0.25">
      <c r="C40" s="187" t="s">
        <v>1836</v>
      </c>
      <c r="D40" s="156"/>
      <c r="E40" s="156"/>
      <c r="F40" s="156"/>
      <c r="G40" s="156"/>
      <c r="H40" s="156"/>
      <c r="I40" s="214" t="s">
        <v>1795</v>
      </c>
      <c r="J40" s="156"/>
      <c r="K40" s="156"/>
      <c r="L40" s="214" t="s">
        <v>1816</v>
      </c>
      <c r="M40" s="156"/>
      <c r="N40" s="214" t="s">
        <v>1795</v>
      </c>
      <c r="O40" s="156"/>
      <c r="P40" s="156"/>
      <c r="Q40" s="187" t="s">
        <v>1674</v>
      </c>
      <c r="R40" s="156"/>
      <c r="S40" s="156"/>
      <c r="T40" s="156"/>
    </row>
    <row r="41" spans="2:20" ht="16.5" customHeight="1" x14ac:dyDescent="0.25">
      <c r="C41" s="187" t="s">
        <v>1837</v>
      </c>
      <c r="D41" s="156"/>
      <c r="E41" s="156"/>
      <c r="F41" s="156"/>
      <c r="G41" s="156"/>
      <c r="H41" s="156"/>
      <c r="I41" s="214" t="s">
        <v>1838</v>
      </c>
      <c r="J41" s="156"/>
      <c r="K41" s="156"/>
      <c r="L41" s="214" t="s">
        <v>1839</v>
      </c>
      <c r="M41" s="156"/>
      <c r="N41" s="214" t="s">
        <v>1840</v>
      </c>
      <c r="O41" s="156"/>
      <c r="P41" s="156"/>
      <c r="Q41" s="187" t="s">
        <v>1674</v>
      </c>
      <c r="R41" s="156"/>
      <c r="S41" s="156"/>
      <c r="T41" s="156"/>
    </row>
    <row r="42" spans="2:20" ht="12.4" customHeight="1" x14ac:dyDescent="0.25">
      <c r="C42" s="221" t="s">
        <v>1841</v>
      </c>
      <c r="D42" s="200"/>
      <c r="E42" s="200"/>
      <c r="F42" s="200"/>
      <c r="G42" s="200"/>
      <c r="H42" s="200"/>
      <c r="I42" s="214" t="s">
        <v>1842</v>
      </c>
      <c r="J42" s="156"/>
      <c r="K42" s="156"/>
      <c r="L42" s="214" t="s">
        <v>1843</v>
      </c>
      <c r="M42" s="156"/>
      <c r="N42" s="214" t="s">
        <v>1808</v>
      </c>
      <c r="O42" s="156"/>
      <c r="P42" s="156"/>
      <c r="Q42" s="187" t="s">
        <v>1674</v>
      </c>
      <c r="R42" s="156"/>
      <c r="S42" s="156"/>
      <c r="T42" s="156"/>
    </row>
    <row r="43" spans="2:20" ht="15" customHeight="1" x14ac:dyDescent="0.25">
      <c r="B43" s="197" t="s">
        <v>1844</v>
      </c>
      <c r="C43" s="156"/>
      <c r="D43" s="156"/>
      <c r="E43" s="156"/>
      <c r="F43" s="156"/>
      <c r="G43" s="156"/>
      <c r="H43" s="224" t="s">
        <v>1829</v>
      </c>
      <c r="I43" s="200"/>
      <c r="J43" s="200"/>
      <c r="K43" s="209" t="s">
        <v>1813</v>
      </c>
      <c r="L43" s="156"/>
      <c r="M43" s="209" t="s">
        <v>1845</v>
      </c>
      <c r="N43" s="156"/>
      <c r="O43" s="156"/>
      <c r="P43" s="225" t="s">
        <v>1674</v>
      </c>
      <c r="Q43" s="156"/>
      <c r="R43" s="156"/>
      <c r="S43" s="156"/>
    </row>
    <row r="44" spans="2:20" x14ac:dyDescent="0.25">
      <c r="B44" s="156"/>
      <c r="C44" s="156"/>
      <c r="D44" s="156"/>
      <c r="E44" s="156"/>
      <c r="F44" s="156"/>
      <c r="G44" s="156"/>
      <c r="H44" s="200"/>
      <c r="I44" s="200"/>
      <c r="J44" s="200"/>
      <c r="K44" s="156"/>
      <c r="L44" s="156"/>
      <c r="M44" s="156"/>
      <c r="N44" s="156"/>
      <c r="O44" s="156"/>
      <c r="P44" s="156"/>
      <c r="Q44" s="156"/>
      <c r="R44" s="156"/>
      <c r="S44" s="156"/>
    </row>
    <row r="45" spans="2:20" ht="12" customHeight="1" x14ac:dyDescent="0.25">
      <c r="B45" s="187" t="s">
        <v>1846</v>
      </c>
      <c r="C45" s="156"/>
      <c r="D45" s="156"/>
      <c r="E45" s="156"/>
      <c r="F45" s="156"/>
      <c r="G45" s="156"/>
      <c r="H45" s="187" t="s">
        <v>1605</v>
      </c>
      <c r="I45" s="156"/>
      <c r="J45" s="156"/>
      <c r="K45" s="187" t="s">
        <v>1674</v>
      </c>
      <c r="L45" s="156"/>
      <c r="M45" s="187" t="s">
        <v>1674</v>
      </c>
      <c r="N45" s="156"/>
      <c r="O45" s="156"/>
      <c r="P45" s="187" t="s">
        <v>1674</v>
      </c>
      <c r="Q45" s="156"/>
      <c r="R45" s="156"/>
      <c r="S45" s="156"/>
    </row>
    <row r="46" spans="2:20" ht="14.25" customHeight="1" x14ac:dyDescent="0.25">
      <c r="B46" s="187" t="s">
        <v>1847</v>
      </c>
      <c r="C46" s="156"/>
      <c r="D46" s="156"/>
      <c r="E46" s="156"/>
      <c r="F46" s="156"/>
      <c r="G46" s="156"/>
      <c r="H46" s="156"/>
      <c r="I46" s="156"/>
      <c r="J46" s="156"/>
      <c r="K46" s="156"/>
      <c r="L46" s="156"/>
      <c r="M46" s="156"/>
      <c r="N46" s="156"/>
      <c r="O46" s="156"/>
      <c r="P46" s="156"/>
      <c r="Q46" s="156"/>
      <c r="R46" s="156"/>
      <c r="S46" s="156"/>
    </row>
    <row r="47" spans="2:20" ht="12" customHeight="1" x14ac:dyDescent="0.25">
      <c r="B47" s="187" t="s">
        <v>1848</v>
      </c>
      <c r="C47" s="156"/>
      <c r="D47" s="156"/>
      <c r="E47" s="156"/>
      <c r="F47" s="156"/>
      <c r="G47" s="156"/>
      <c r="H47" s="187" t="s">
        <v>1849</v>
      </c>
      <c r="I47" s="156"/>
      <c r="J47" s="156"/>
      <c r="K47" s="226" t="s">
        <v>1849</v>
      </c>
      <c r="L47" s="156"/>
      <c r="M47" s="226" t="s">
        <v>1674</v>
      </c>
      <c r="N47" s="156"/>
      <c r="O47" s="156"/>
      <c r="P47" s="227" t="s">
        <v>1674</v>
      </c>
      <c r="Q47" s="156"/>
      <c r="R47" s="156"/>
      <c r="S47" s="156"/>
    </row>
    <row r="48" spans="2:20" ht="15.95" customHeight="1" x14ac:dyDescent="0.25">
      <c r="B48" s="197" t="s">
        <v>1850</v>
      </c>
      <c r="C48" s="156"/>
      <c r="D48" s="156"/>
      <c r="E48" s="156"/>
      <c r="F48" s="156"/>
      <c r="G48" s="156"/>
      <c r="H48" s="156"/>
      <c r="I48" s="156"/>
      <c r="J48" s="156"/>
      <c r="K48" s="156"/>
      <c r="L48" s="156"/>
      <c r="M48" s="156"/>
      <c r="N48" s="156"/>
      <c r="O48" s="156"/>
      <c r="P48" s="228" t="s">
        <v>1674</v>
      </c>
      <c r="Q48" s="156"/>
      <c r="R48" s="156"/>
      <c r="S48" s="156"/>
    </row>
    <row r="49" spans="2:19" ht="15.95" customHeight="1" x14ac:dyDescent="0.25">
      <c r="B49" s="196" t="s">
        <v>1851</v>
      </c>
      <c r="C49" s="156"/>
      <c r="D49" s="156"/>
      <c r="E49" s="156"/>
      <c r="F49" s="156"/>
      <c r="G49" s="156"/>
      <c r="H49" s="219" t="s">
        <v>1674</v>
      </c>
      <c r="I49" s="156"/>
      <c r="J49" s="156"/>
      <c r="K49" s="229" t="s">
        <v>1674</v>
      </c>
      <c r="L49" s="156"/>
      <c r="M49" s="229" t="s">
        <v>1674</v>
      </c>
      <c r="N49" s="156"/>
      <c r="O49" s="156"/>
      <c r="P49" s="230" t="s">
        <v>1674</v>
      </c>
      <c r="Q49" s="156"/>
      <c r="R49" s="156"/>
      <c r="S49" s="156"/>
    </row>
    <row r="50" spans="2:19" ht="11.1" customHeight="1" x14ac:dyDescent="0.25">
      <c r="B50" s="197" t="s">
        <v>1852</v>
      </c>
      <c r="C50" s="156"/>
      <c r="D50" s="156"/>
      <c r="E50" s="156"/>
      <c r="F50" s="156"/>
      <c r="G50" s="156"/>
      <c r="H50" s="197" t="s">
        <v>1605</v>
      </c>
      <c r="I50" s="156"/>
      <c r="J50" s="156"/>
      <c r="K50" s="231" t="s">
        <v>1674</v>
      </c>
      <c r="L50" s="156"/>
      <c r="M50" s="231" t="s">
        <v>1674</v>
      </c>
      <c r="N50" s="156"/>
      <c r="O50" s="156"/>
      <c r="P50" s="232" t="s">
        <v>1674</v>
      </c>
      <c r="Q50" s="156"/>
      <c r="R50" s="156"/>
      <c r="S50" s="156"/>
    </row>
    <row r="51" spans="2:19" ht="11.1" customHeight="1" x14ac:dyDescent="0.25">
      <c r="B51" s="197" t="s">
        <v>1853</v>
      </c>
      <c r="C51" s="156"/>
      <c r="D51" s="156"/>
      <c r="E51" s="156"/>
      <c r="F51" s="156"/>
      <c r="G51" s="156"/>
      <c r="H51" s="197" t="s">
        <v>1605</v>
      </c>
      <c r="I51" s="156"/>
      <c r="J51" s="156"/>
      <c r="K51" s="231" t="s">
        <v>1674</v>
      </c>
      <c r="L51" s="156"/>
      <c r="M51" s="231" t="s">
        <v>1674</v>
      </c>
      <c r="N51" s="156"/>
      <c r="O51" s="156"/>
      <c r="P51" s="232" t="s">
        <v>1674</v>
      </c>
      <c r="Q51" s="156"/>
      <c r="R51" s="156"/>
      <c r="S51" s="156"/>
    </row>
    <row r="52" spans="2:19" ht="11.1" customHeight="1" x14ac:dyDescent="0.25">
      <c r="B52" s="197" t="s">
        <v>1854</v>
      </c>
      <c r="C52" s="156"/>
      <c r="D52" s="156"/>
      <c r="E52" s="156"/>
      <c r="F52" s="156"/>
      <c r="G52" s="156"/>
      <c r="H52" s="197" t="s">
        <v>1605</v>
      </c>
      <c r="I52" s="156"/>
      <c r="J52" s="156"/>
      <c r="K52" s="231" t="s">
        <v>1674</v>
      </c>
      <c r="L52" s="156"/>
      <c r="M52" s="231" t="s">
        <v>1674</v>
      </c>
      <c r="N52" s="156"/>
      <c r="O52" s="156"/>
      <c r="P52" s="232" t="s">
        <v>1674</v>
      </c>
      <c r="Q52" s="156"/>
      <c r="R52" s="156"/>
      <c r="S52" s="156"/>
    </row>
    <row r="53" spans="2:19" ht="11.1" customHeight="1" x14ac:dyDescent="0.25">
      <c r="B53" s="197" t="s">
        <v>1855</v>
      </c>
      <c r="C53" s="156"/>
      <c r="D53" s="156"/>
      <c r="E53" s="156"/>
      <c r="F53" s="156"/>
      <c r="G53" s="156"/>
      <c r="H53" s="197" t="s">
        <v>1795</v>
      </c>
      <c r="I53" s="156"/>
      <c r="J53" s="156"/>
      <c r="K53" s="231" t="s">
        <v>1674</v>
      </c>
      <c r="L53" s="156"/>
      <c r="M53" s="231" t="s">
        <v>1674</v>
      </c>
      <c r="N53" s="156"/>
      <c r="O53" s="156"/>
      <c r="P53" s="232" t="s">
        <v>1674</v>
      </c>
      <c r="Q53" s="156"/>
      <c r="R53" s="156"/>
      <c r="S53" s="156"/>
    </row>
    <row r="54" spans="2:19" ht="11.45" customHeight="1" x14ac:dyDescent="0.25">
      <c r="B54" s="231" t="s">
        <v>1674</v>
      </c>
      <c r="C54" s="156"/>
      <c r="D54" s="156"/>
      <c r="E54" s="156"/>
      <c r="F54" s="156"/>
      <c r="G54" s="156"/>
      <c r="H54" s="231" t="s">
        <v>1674</v>
      </c>
      <c r="I54" s="156"/>
      <c r="J54" s="156"/>
      <c r="K54" s="231" t="s">
        <v>1674</v>
      </c>
      <c r="L54" s="156"/>
      <c r="M54" s="231" t="s">
        <v>1674</v>
      </c>
      <c r="N54" s="156"/>
      <c r="O54" s="156"/>
      <c r="P54" s="232" t="s">
        <v>1674</v>
      </c>
      <c r="Q54" s="156"/>
      <c r="R54" s="156"/>
      <c r="S54" s="156"/>
    </row>
    <row r="55" spans="2:19" ht="30" customHeight="1" x14ac:dyDescent="0.25">
      <c r="B55" s="211" t="s">
        <v>1856</v>
      </c>
      <c r="C55" s="200"/>
      <c r="D55" s="200"/>
      <c r="E55" s="200"/>
      <c r="F55" s="200"/>
      <c r="G55" s="200"/>
      <c r="H55" s="200"/>
      <c r="I55" s="200"/>
      <c r="J55" s="200"/>
      <c r="K55" s="200"/>
      <c r="L55" s="200"/>
      <c r="M55" s="200"/>
      <c r="N55" s="200"/>
      <c r="O55" s="200"/>
      <c r="P55" s="200"/>
      <c r="Q55" s="200"/>
      <c r="R55" s="200"/>
      <c r="S55" s="200"/>
    </row>
    <row r="56" spans="2:19" ht="0" hidden="1" customHeight="1" x14ac:dyDescent="0.25"/>
  </sheetData>
  <mergeCells count="200">
    <mergeCell ref="B54:G54"/>
    <mergeCell ref="H54:J54"/>
    <mergeCell ref="K54:L54"/>
    <mergeCell ref="M54:O54"/>
    <mergeCell ref="P54:S54"/>
    <mergeCell ref="B55:S55"/>
    <mergeCell ref="B52:G52"/>
    <mergeCell ref="H52:J52"/>
    <mergeCell ref="K52:L52"/>
    <mergeCell ref="M52:O52"/>
    <mergeCell ref="P52:S52"/>
    <mergeCell ref="B53:G53"/>
    <mergeCell ref="H53:J53"/>
    <mergeCell ref="K53:L53"/>
    <mergeCell ref="M53:O53"/>
    <mergeCell ref="P53:S53"/>
    <mergeCell ref="B50:G50"/>
    <mergeCell ref="H50:J50"/>
    <mergeCell ref="K50:L50"/>
    <mergeCell ref="M50:O50"/>
    <mergeCell ref="P50:S50"/>
    <mergeCell ref="B51:G51"/>
    <mergeCell ref="H51:J51"/>
    <mergeCell ref="K51:L51"/>
    <mergeCell ref="M51:O51"/>
    <mergeCell ref="P51:S51"/>
    <mergeCell ref="B48:O48"/>
    <mergeCell ref="P48:S48"/>
    <mergeCell ref="B49:G49"/>
    <mergeCell ref="H49:J49"/>
    <mergeCell ref="K49:L49"/>
    <mergeCell ref="M49:O49"/>
    <mergeCell ref="P49:S49"/>
    <mergeCell ref="B46:S46"/>
    <mergeCell ref="B47:G47"/>
    <mergeCell ref="H47:J47"/>
    <mergeCell ref="K47:L47"/>
    <mergeCell ref="M47:O47"/>
    <mergeCell ref="P47:S47"/>
    <mergeCell ref="B43:G44"/>
    <mergeCell ref="H43:J44"/>
    <mergeCell ref="K43:L44"/>
    <mergeCell ref="M43:O44"/>
    <mergeCell ref="P43:S44"/>
    <mergeCell ref="B45:G45"/>
    <mergeCell ref="H45:J45"/>
    <mergeCell ref="K45:L45"/>
    <mergeCell ref="M45:O45"/>
    <mergeCell ref="P45:S45"/>
    <mergeCell ref="C41:H41"/>
    <mergeCell ref="I41:K41"/>
    <mergeCell ref="L41:M41"/>
    <mergeCell ref="N41:P41"/>
    <mergeCell ref="Q41:T41"/>
    <mergeCell ref="C42:H42"/>
    <mergeCell ref="I42:K42"/>
    <mergeCell ref="L42:M42"/>
    <mergeCell ref="N42:P42"/>
    <mergeCell ref="Q42:T42"/>
    <mergeCell ref="C39:P39"/>
    <mergeCell ref="Q39:T39"/>
    <mergeCell ref="C40:H40"/>
    <mergeCell ref="I40:K40"/>
    <mergeCell ref="L40:M40"/>
    <mergeCell ref="N40:P40"/>
    <mergeCell ref="Q40:T40"/>
    <mergeCell ref="C37:H37"/>
    <mergeCell ref="I37:K37"/>
    <mergeCell ref="L37:M37"/>
    <mergeCell ref="N37:P37"/>
    <mergeCell ref="Q37:T37"/>
    <mergeCell ref="C38:H38"/>
    <mergeCell ref="I38:K38"/>
    <mergeCell ref="L38:M38"/>
    <mergeCell ref="N38:P38"/>
    <mergeCell ref="Q38:T38"/>
    <mergeCell ref="C35:H35"/>
    <mergeCell ref="I35:K35"/>
    <mergeCell ref="L35:M35"/>
    <mergeCell ref="N35:P35"/>
    <mergeCell ref="Q35:T35"/>
    <mergeCell ref="C36:H36"/>
    <mergeCell ref="I36:K36"/>
    <mergeCell ref="L36:M36"/>
    <mergeCell ref="N36:P36"/>
    <mergeCell ref="Q36:T36"/>
    <mergeCell ref="C33:H33"/>
    <mergeCell ref="I33:K33"/>
    <mergeCell ref="L33:M33"/>
    <mergeCell ref="N33:P33"/>
    <mergeCell ref="Q33:T33"/>
    <mergeCell ref="C34:P34"/>
    <mergeCell ref="Q34:T34"/>
    <mergeCell ref="C31:T31"/>
    <mergeCell ref="C32:H32"/>
    <mergeCell ref="I32:K32"/>
    <mergeCell ref="L32:M32"/>
    <mergeCell ref="N32:P32"/>
    <mergeCell ref="Q32:T32"/>
    <mergeCell ref="C29:T29"/>
    <mergeCell ref="C30:H30"/>
    <mergeCell ref="I30:K30"/>
    <mergeCell ref="L30:M30"/>
    <mergeCell ref="N30:P30"/>
    <mergeCell ref="Q30:T30"/>
    <mergeCell ref="C27:H27"/>
    <mergeCell ref="I27:K27"/>
    <mergeCell ref="L27:M27"/>
    <mergeCell ref="N27:P27"/>
    <mergeCell ref="Q27:T27"/>
    <mergeCell ref="C28:H28"/>
    <mergeCell ref="I28:K28"/>
    <mergeCell ref="L28:M28"/>
    <mergeCell ref="N28:P28"/>
    <mergeCell ref="Q28:T28"/>
    <mergeCell ref="C25:H25"/>
    <mergeCell ref="I25:K25"/>
    <mergeCell ref="L25:M25"/>
    <mergeCell ref="N25:P25"/>
    <mergeCell ref="Q25:T25"/>
    <mergeCell ref="C26:H26"/>
    <mergeCell ref="I26:K26"/>
    <mergeCell ref="L26:M26"/>
    <mergeCell ref="N26:P26"/>
    <mergeCell ref="Q26:T26"/>
    <mergeCell ref="C23:H23"/>
    <mergeCell ref="I23:K23"/>
    <mergeCell ref="L23:M23"/>
    <mergeCell ref="N23:P23"/>
    <mergeCell ref="Q23:T23"/>
    <mergeCell ref="C24:H24"/>
    <mergeCell ref="I24:K24"/>
    <mergeCell ref="L24:M24"/>
    <mergeCell ref="N24:P24"/>
    <mergeCell ref="Q24:T24"/>
    <mergeCell ref="D21:H21"/>
    <mergeCell ref="I21:K21"/>
    <mergeCell ref="L21:M21"/>
    <mergeCell ref="N21:P21"/>
    <mergeCell ref="Q21:T21"/>
    <mergeCell ref="C22:H22"/>
    <mergeCell ref="I22:K22"/>
    <mergeCell ref="L22:M22"/>
    <mergeCell ref="N22:P22"/>
    <mergeCell ref="Q22:T22"/>
    <mergeCell ref="C19:H19"/>
    <mergeCell ref="I19:K19"/>
    <mergeCell ref="L19:M19"/>
    <mergeCell ref="N19:P19"/>
    <mergeCell ref="Q19:T19"/>
    <mergeCell ref="C20:T20"/>
    <mergeCell ref="C17:P17"/>
    <mergeCell ref="Q17:T17"/>
    <mergeCell ref="C18:H18"/>
    <mergeCell ref="I18:K18"/>
    <mergeCell ref="L18:M18"/>
    <mergeCell ref="N18:P18"/>
    <mergeCell ref="Q18:T18"/>
    <mergeCell ref="C15:P15"/>
    <mergeCell ref="Q15:T15"/>
    <mergeCell ref="C16:H16"/>
    <mergeCell ref="I16:K16"/>
    <mergeCell ref="L16:M16"/>
    <mergeCell ref="N16:P16"/>
    <mergeCell ref="Q16:T16"/>
    <mergeCell ref="C13:H13"/>
    <mergeCell ref="I13:K13"/>
    <mergeCell ref="L13:M13"/>
    <mergeCell ref="N13:P13"/>
    <mergeCell ref="Q13:T13"/>
    <mergeCell ref="C14:P14"/>
    <mergeCell ref="Q14:T14"/>
    <mergeCell ref="C11:H11"/>
    <mergeCell ref="I11:K11"/>
    <mergeCell ref="L11:M11"/>
    <mergeCell ref="N11:P11"/>
    <mergeCell ref="Q11:T11"/>
    <mergeCell ref="C12:H12"/>
    <mergeCell ref="I12:K12"/>
    <mergeCell ref="L12:M12"/>
    <mergeCell ref="N12:P12"/>
    <mergeCell ref="Q12:T12"/>
    <mergeCell ref="C9:H9"/>
    <mergeCell ref="I9:K9"/>
    <mergeCell ref="L9:M9"/>
    <mergeCell ref="N9:P9"/>
    <mergeCell ref="Q9:T9"/>
    <mergeCell ref="C10:H10"/>
    <mergeCell ref="I10:K10"/>
    <mergeCell ref="L10:M10"/>
    <mergeCell ref="N10:P10"/>
    <mergeCell ref="Q10:T10"/>
    <mergeCell ref="A2:D5"/>
    <mergeCell ref="F3:N3"/>
    <mergeCell ref="G5:I6"/>
    <mergeCell ref="L5:Q6"/>
    <mergeCell ref="C8:K8"/>
    <mergeCell ref="L8:M8"/>
    <mergeCell ref="N8:P8"/>
    <mergeCell ref="Q8:T8"/>
  </mergeCells>
  <pageMargins left="0.23622047244094491" right="0.23622047244094491" top="0.23622047244094491" bottom="0.59055118110236227" header="0.23622047244094491" footer="0.23622047244094491"/>
  <pageSetup scale="94" fitToHeight="0" orientation="portrait" horizontalDpi="300" verticalDpi="300" r:id="rId1"/>
  <headerFooter>
    <oddFooter>&amp;L&amp;"Calibri,Regular"&amp;8BMO Covered Bond Program&amp;C&amp;"Calibri,Regular"&amp;8Monthly Investor Report - February 28, 2026&amp;R&amp;"Calibri,Regular"&amp;8&amp;P of &amp;N</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582DD-2A19-4C5F-AD45-4855C331A156}">
  <sheetPr>
    <tabColor rgb="FF243386"/>
    <pageSetUpPr fitToPage="1"/>
  </sheetPr>
  <dimension ref="A1:AE95"/>
  <sheetViews>
    <sheetView showGridLines="0" view="pageBreakPreview" zoomScale="150" zoomScaleNormal="100" zoomScaleSheetLayoutView="150" workbookViewId="0">
      <pane ySplit="7" topLeftCell="A8" activePane="bottomLeft" state="frozen"/>
      <selection activeCell="C42" sqref="C42:J42"/>
      <selection pane="bottomLeft" activeCell="C42" sqref="C42:J42"/>
    </sheetView>
  </sheetViews>
  <sheetFormatPr defaultRowHeight="15" x14ac:dyDescent="0.25"/>
  <cols>
    <col min="1" max="1" width="0.42578125" style="159" customWidth="1"/>
    <col min="2" max="2" width="0.140625" style="159" customWidth="1"/>
    <col min="3" max="3" width="12" style="159" customWidth="1"/>
    <col min="4" max="4" width="0.5703125" style="159" customWidth="1"/>
    <col min="5" max="5" width="1.140625" style="159" customWidth="1"/>
    <col min="6" max="6" width="13.140625" style="159" customWidth="1"/>
    <col min="7" max="7" width="0.5703125" style="159" customWidth="1"/>
    <col min="8" max="8" width="0.42578125" style="159" customWidth="1"/>
    <col min="9" max="9" width="1.28515625" style="159" customWidth="1"/>
    <col min="10" max="10" width="9.42578125" style="159" customWidth="1"/>
    <col min="11" max="11" width="4.5703125" style="159" customWidth="1"/>
    <col min="12" max="12" width="0.42578125" style="159" customWidth="1"/>
    <col min="13" max="13" width="3.28515625" style="159" customWidth="1"/>
    <col min="14" max="14" width="0.42578125" style="159" customWidth="1"/>
    <col min="15" max="15" width="11.28515625" style="159" customWidth="1"/>
    <col min="16" max="16" width="2.28515625" style="159" customWidth="1"/>
    <col min="17" max="17" width="2" style="159" customWidth="1"/>
    <col min="18" max="18" width="4.140625" style="159" customWidth="1"/>
    <col min="19" max="19" width="1.85546875" style="159" customWidth="1"/>
    <col min="20" max="20" width="0.140625" style="159" customWidth="1"/>
    <col min="21" max="21" width="10.5703125" style="159" customWidth="1"/>
    <col min="22" max="22" width="8" style="159" customWidth="1"/>
    <col min="23" max="23" width="1.42578125" style="159" customWidth="1"/>
    <col min="24" max="24" width="0.42578125" style="159" customWidth="1"/>
    <col min="25" max="25" width="6.42578125" style="159" customWidth="1"/>
    <col min="26" max="26" width="2.42578125" style="159" customWidth="1"/>
    <col min="27" max="27" width="5.85546875" style="159" customWidth="1"/>
    <col min="28" max="28" width="0.28515625" style="159" customWidth="1"/>
    <col min="29" max="29" width="2.140625" style="159" customWidth="1"/>
    <col min="30" max="30" width="0" style="159" hidden="1" customWidth="1"/>
    <col min="31" max="31" width="0.5703125" style="159" customWidth="1"/>
    <col min="32" max="32" width="0" style="159" hidden="1" customWidth="1"/>
    <col min="33" max="16384" width="9.140625" style="159"/>
  </cols>
  <sheetData>
    <row r="1" spans="1:31" ht="0.2" customHeight="1" x14ac:dyDescent="0.25"/>
    <row r="2" spans="1:31" ht="8.65" customHeight="1" x14ac:dyDescent="0.25">
      <c r="A2" s="156"/>
      <c r="B2" s="156"/>
      <c r="C2" s="156"/>
      <c r="D2" s="156"/>
      <c r="E2" s="156"/>
      <c r="F2" s="156"/>
    </row>
    <row r="3" spans="1:31" ht="15.2" customHeight="1" x14ac:dyDescent="0.25">
      <c r="A3" s="156"/>
      <c r="B3" s="156"/>
      <c r="C3" s="156"/>
      <c r="D3" s="156"/>
      <c r="E3" s="156"/>
      <c r="F3" s="156"/>
      <c r="I3" s="201" t="s">
        <v>1675</v>
      </c>
      <c r="J3" s="156"/>
      <c r="K3" s="156"/>
      <c r="L3" s="156"/>
      <c r="M3" s="156"/>
      <c r="N3" s="156"/>
      <c r="O3" s="156"/>
      <c r="P3" s="156"/>
      <c r="Q3" s="156"/>
      <c r="R3" s="156"/>
      <c r="S3" s="156"/>
      <c r="T3" s="156"/>
      <c r="U3" s="156"/>
      <c r="V3" s="156"/>
    </row>
    <row r="4" spans="1:31" ht="0" hidden="1" customHeight="1" x14ac:dyDescent="0.25">
      <c r="A4" s="156"/>
      <c r="B4" s="156"/>
      <c r="C4" s="156"/>
      <c r="D4" s="156"/>
      <c r="E4" s="156"/>
      <c r="F4" s="156"/>
    </row>
    <row r="5" spans="1:31" ht="7.5" customHeight="1" x14ac:dyDescent="0.25">
      <c r="A5" s="156"/>
      <c r="B5" s="156"/>
      <c r="C5" s="156"/>
      <c r="D5" s="156"/>
      <c r="E5" s="156"/>
      <c r="F5" s="156"/>
      <c r="J5" s="165" t="s">
        <v>1676</v>
      </c>
      <c r="K5" s="156"/>
      <c r="L5" s="156"/>
      <c r="M5" s="156"/>
      <c r="N5" s="156"/>
      <c r="O5" s="156"/>
      <c r="Q5" s="202" t="s">
        <v>1677</v>
      </c>
      <c r="R5" s="156"/>
      <c r="S5" s="156"/>
      <c r="T5" s="156"/>
      <c r="U5" s="156"/>
      <c r="V5" s="156"/>
      <c r="W5" s="156"/>
      <c r="X5" s="156"/>
      <c r="Y5" s="156"/>
      <c r="Z5" s="156"/>
      <c r="AA5" s="156"/>
      <c r="AB5" s="156"/>
      <c r="AC5" s="156"/>
    </row>
    <row r="6" spans="1:31" x14ac:dyDescent="0.25">
      <c r="J6" s="156"/>
      <c r="K6" s="156"/>
      <c r="L6" s="156"/>
      <c r="M6" s="156"/>
      <c r="N6" s="156"/>
      <c r="O6" s="156"/>
      <c r="Q6" s="156"/>
      <c r="R6" s="156"/>
      <c r="S6" s="156"/>
      <c r="T6" s="156"/>
      <c r="U6" s="156"/>
      <c r="V6" s="156"/>
      <c r="W6" s="156"/>
      <c r="X6" s="156"/>
      <c r="Y6" s="156"/>
      <c r="Z6" s="156"/>
      <c r="AA6" s="156"/>
      <c r="AB6" s="156"/>
      <c r="AC6" s="156"/>
    </row>
    <row r="7" spans="1:31" ht="9" customHeight="1" x14ac:dyDescent="0.25"/>
    <row r="8" spans="1:31" ht="15.4" customHeight="1" x14ac:dyDescent="0.25">
      <c r="B8" s="169" t="s">
        <v>1857</v>
      </c>
      <c r="C8" s="156"/>
      <c r="D8" s="156"/>
      <c r="E8" s="156"/>
      <c r="F8" s="156"/>
      <c r="G8" s="156"/>
      <c r="H8" s="156"/>
      <c r="I8" s="156"/>
      <c r="J8" s="156"/>
      <c r="K8" s="156"/>
      <c r="L8" s="156"/>
      <c r="M8" s="156"/>
      <c r="N8" s="156"/>
      <c r="O8" s="156"/>
      <c r="P8" s="156"/>
      <c r="Q8" s="156"/>
      <c r="R8" s="156"/>
      <c r="S8" s="156"/>
      <c r="T8" s="156"/>
      <c r="U8" s="156"/>
      <c r="V8" s="156"/>
      <c r="W8" s="156"/>
      <c r="X8" s="233" t="s">
        <v>1674</v>
      </c>
      <c r="Y8" s="156"/>
      <c r="Z8" s="156"/>
      <c r="AA8" s="156"/>
      <c r="AB8" s="156"/>
      <c r="AC8" s="234" t="s">
        <v>1674</v>
      </c>
      <c r="AD8" s="156"/>
      <c r="AE8" s="156"/>
    </row>
    <row r="9" spans="1:31" hidden="1" x14ac:dyDescent="0.25">
      <c r="B9" s="232" t="s">
        <v>1674</v>
      </c>
      <c r="C9" s="156"/>
      <c r="D9" s="232" t="s">
        <v>1674</v>
      </c>
      <c r="E9" s="156"/>
      <c r="F9" s="156"/>
      <c r="G9" s="156"/>
      <c r="H9" s="156"/>
      <c r="I9" s="156"/>
      <c r="J9" s="156"/>
      <c r="K9" s="156"/>
      <c r="L9" s="235" t="s">
        <v>1674</v>
      </c>
      <c r="M9" s="156"/>
      <c r="N9" s="232" t="s">
        <v>1674</v>
      </c>
      <c r="O9" s="156"/>
      <c r="P9" s="156"/>
      <c r="Q9" s="156"/>
      <c r="R9" s="156"/>
      <c r="S9" s="236" t="s">
        <v>1674</v>
      </c>
      <c r="T9" s="232" t="s">
        <v>1674</v>
      </c>
      <c r="U9" s="156"/>
      <c r="V9" s="156"/>
      <c r="W9" s="156"/>
      <c r="X9" s="232" t="s">
        <v>1674</v>
      </c>
      <c r="Y9" s="156"/>
      <c r="Z9" s="156"/>
      <c r="AA9" s="156"/>
      <c r="AB9" s="156"/>
      <c r="AC9" s="237" t="s">
        <v>1674</v>
      </c>
      <c r="AD9" s="156"/>
      <c r="AE9" s="156"/>
    </row>
    <row r="10" spans="1:31" x14ac:dyDescent="0.25">
      <c r="B10" s="183" t="s">
        <v>1858</v>
      </c>
      <c r="C10" s="156"/>
      <c r="D10" s="156"/>
      <c r="E10" s="156"/>
      <c r="F10" s="156"/>
      <c r="G10" s="156"/>
      <c r="H10" s="156"/>
      <c r="I10" s="156"/>
      <c r="J10" s="156"/>
      <c r="K10" s="156"/>
      <c r="L10" s="191" t="s">
        <v>1695</v>
      </c>
      <c r="M10" s="156"/>
      <c r="N10" s="238">
        <v>22056087900</v>
      </c>
      <c r="O10" s="156"/>
      <c r="P10" s="156"/>
      <c r="Q10" s="156"/>
      <c r="R10" s="156"/>
      <c r="S10" s="236" t="s">
        <v>1674</v>
      </c>
      <c r="T10" s="232" t="s">
        <v>1674</v>
      </c>
      <c r="U10" s="156"/>
      <c r="V10" s="156"/>
      <c r="W10" s="156"/>
      <c r="X10" s="232" t="s">
        <v>1674</v>
      </c>
      <c r="Y10" s="156"/>
      <c r="Z10" s="156"/>
      <c r="AA10" s="156"/>
      <c r="AB10" s="156"/>
      <c r="AC10" s="237" t="s">
        <v>1674</v>
      </c>
      <c r="AD10" s="156"/>
      <c r="AE10" s="156"/>
    </row>
    <row r="11" spans="1:31" ht="20.100000000000001" customHeight="1" x14ac:dyDescent="0.25">
      <c r="B11" s="239" t="s">
        <v>1859</v>
      </c>
      <c r="C11" s="240"/>
      <c r="D11" s="240"/>
      <c r="E11" s="240"/>
      <c r="F11" s="240"/>
      <c r="G11" s="240"/>
      <c r="H11" s="240"/>
      <c r="I11" s="240"/>
      <c r="J11" s="240"/>
      <c r="K11" s="240"/>
      <c r="L11" s="241" t="s">
        <v>1695</v>
      </c>
      <c r="M11" s="156"/>
      <c r="N11" s="242">
        <v>35414782789.193001</v>
      </c>
      <c r="O11" s="156"/>
      <c r="P11" s="156"/>
      <c r="Q11" s="156"/>
      <c r="R11" s="156"/>
      <c r="S11" s="243" t="s">
        <v>1674</v>
      </c>
      <c r="T11" s="241" t="s">
        <v>1860</v>
      </c>
      <c r="U11" s="156"/>
      <c r="V11" s="156"/>
      <c r="W11" s="156"/>
      <c r="X11" s="244">
        <v>37791471231.834</v>
      </c>
      <c r="Y11" s="156"/>
      <c r="Z11" s="156"/>
      <c r="AA11" s="156"/>
      <c r="AB11" s="156"/>
      <c r="AC11" s="245" t="s">
        <v>1674</v>
      </c>
      <c r="AD11" s="156"/>
      <c r="AE11" s="156"/>
    </row>
    <row r="12" spans="1:31" x14ac:dyDescent="0.25">
      <c r="B12" s="187" t="s">
        <v>1674</v>
      </c>
      <c r="C12" s="156"/>
      <c r="D12" s="156"/>
      <c r="E12" s="156"/>
      <c r="F12" s="156"/>
      <c r="G12" s="156"/>
      <c r="H12" s="156"/>
      <c r="I12" s="156"/>
      <c r="J12" s="156"/>
      <c r="K12" s="156"/>
      <c r="L12" s="246" t="s">
        <v>1674</v>
      </c>
      <c r="M12" s="156"/>
      <c r="N12" s="246" t="s">
        <v>1674</v>
      </c>
      <c r="O12" s="156"/>
      <c r="P12" s="156"/>
      <c r="Q12" s="156"/>
      <c r="R12" s="156"/>
      <c r="S12" s="243" t="s">
        <v>1674</v>
      </c>
      <c r="T12" s="246" t="s">
        <v>1861</v>
      </c>
      <c r="U12" s="156"/>
      <c r="V12" s="156"/>
      <c r="W12" s="156"/>
      <c r="X12" s="247">
        <v>35414782789.193001</v>
      </c>
      <c r="Y12" s="156"/>
      <c r="Z12" s="156"/>
      <c r="AA12" s="156"/>
      <c r="AB12" s="156"/>
      <c r="AC12" s="248" t="s">
        <v>1674</v>
      </c>
      <c r="AD12" s="156"/>
      <c r="AE12" s="156"/>
    </row>
    <row r="13" spans="1:31" x14ac:dyDescent="0.25">
      <c r="B13" s="187" t="s">
        <v>1862</v>
      </c>
      <c r="C13" s="156"/>
      <c r="D13" s="156"/>
      <c r="E13" s="156"/>
      <c r="F13" s="156"/>
      <c r="G13" s="156"/>
      <c r="H13" s="156"/>
      <c r="I13" s="156"/>
      <c r="J13" s="156"/>
      <c r="K13" s="156"/>
      <c r="L13" s="246" t="s">
        <v>1674</v>
      </c>
      <c r="M13" s="156"/>
      <c r="N13" s="249">
        <v>0</v>
      </c>
      <c r="O13" s="156"/>
      <c r="P13" s="156"/>
      <c r="Q13" s="156"/>
      <c r="R13" s="156"/>
      <c r="S13" s="243" t="s">
        <v>1674</v>
      </c>
      <c r="T13" s="246" t="s">
        <v>1863</v>
      </c>
      <c r="U13" s="156"/>
      <c r="V13" s="156"/>
      <c r="W13" s="156"/>
      <c r="X13" s="250">
        <v>0.93500000000000005</v>
      </c>
      <c r="Y13" s="156"/>
      <c r="Z13" s="156"/>
      <c r="AA13" s="156"/>
      <c r="AB13" s="156"/>
      <c r="AC13" s="248" t="s">
        <v>1674</v>
      </c>
      <c r="AD13" s="156"/>
      <c r="AE13" s="156"/>
    </row>
    <row r="14" spans="1:31" x14ac:dyDescent="0.25">
      <c r="B14" s="187" t="s">
        <v>1864</v>
      </c>
      <c r="C14" s="156"/>
      <c r="D14" s="156"/>
      <c r="E14" s="156"/>
      <c r="F14" s="156"/>
      <c r="G14" s="156"/>
      <c r="H14" s="156"/>
      <c r="I14" s="156"/>
      <c r="J14" s="156"/>
      <c r="K14" s="156"/>
      <c r="L14" s="246" t="s">
        <v>1674</v>
      </c>
      <c r="M14" s="156"/>
      <c r="N14" s="249">
        <v>0</v>
      </c>
      <c r="O14" s="156"/>
      <c r="P14" s="156"/>
      <c r="Q14" s="156"/>
      <c r="R14" s="156"/>
      <c r="S14" s="243" t="s">
        <v>1674</v>
      </c>
      <c r="T14" s="246" t="s">
        <v>1865</v>
      </c>
      <c r="U14" s="156"/>
      <c r="V14" s="156"/>
      <c r="W14" s="156"/>
      <c r="X14" s="250">
        <v>0.95</v>
      </c>
      <c r="Y14" s="156"/>
      <c r="Z14" s="156"/>
      <c r="AA14" s="156"/>
      <c r="AB14" s="156"/>
      <c r="AC14" s="248" t="s">
        <v>1674</v>
      </c>
      <c r="AD14" s="156"/>
      <c r="AE14" s="156"/>
    </row>
    <row r="15" spans="1:31" ht="15" customHeight="1" x14ac:dyDescent="0.25">
      <c r="B15" s="221" t="s">
        <v>1866</v>
      </c>
      <c r="C15" s="200"/>
      <c r="D15" s="200"/>
      <c r="E15" s="200"/>
      <c r="F15" s="200"/>
      <c r="G15" s="200"/>
      <c r="H15" s="200"/>
      <c r="I15" s="200"/>
      <c r="J15" s="200"/>
      <c r="K15" s="200"/>
      <c r="L15" s="246" t="s">
        <v>1674</v>
      </c>
      <c r="M15" s="156"/>
      <c r="N15" s="249">
        <v>0</v>
      </c>
      <c r="O15" s="156"/>
      <c r="P15" s="156"/>
      <c r="Q15" s="156"/>
      <c r="R15" s="156"/>
      <c r="S15" s="243" t="s">
        <v>1674</v>
      </c>
      <c r="T15" s="251" t="s">
        <v>1867</v>
      </c>
      <c r="U15" s="156"/>
      <c r="V15" s="156"/>
      <c r="W15" s="156"/>
      <c r="X15" s="252" t="s">
        <v>1868</v>
      </c>
      <c r="Y15" s="156"/>
      <c r="Z15" s="156"/>
      <c r="AA15" s="156"/>
      <c r="AB15" s="156"/>
      <c r="AC15" s="253" t="s">
        <v>1674</v>
      </c>
      <c r="AD15" s="156"/>
      <c r="AE15" s="156"/>
    </row>
    <row r="16" spans="1:31" ht="15" customHeight="1" x14ac:dyDescent="0.25">
      <c r="B16" s="221" t="s">
        <v>1869</v>
      </c>
      <c r="C16" s="200"/>
      <c r="D16" s="200"/>
      <c r="E16" s="200"/>
      <c r="F16" s="200"/>
      <c r="G16" s="200"/>
      <c r="H16" s="200"/>
      <c r="I16" s="200"/>
      <c r="J16" s="200"/>
      <c r="K16" s="200"/>
      <c r="L16" s="246" t="s">
        <v>1674</v>
      </c>
      <c r="M16" s="156"/>
      <c r="N16" s="249">
        <v>0</v>
      </c>
      <c r="O16" s="156"/>
      <c r="P16" s="156"/>
      <c r="Q16" s="156"/>
      <c r="R16" s="156"/>
      <c r="S16" s="188" t="s">
        <v>1674</v>
      </c>
      <c r="T16" s="254" t="s">
        <v>1870</v>
      </c>
      <c r="U16" s="156"/>
      <c r="V16" s="156"/>
      <c r="W16" s="156"/>
      <c r="X16" s="255">
        <v>1.0694999999999999</v>
      </c>
      <c r="Y16" s="156"/>
      <c r="Z16" s="156"/>
      <c r="AA16" s="156"/>
      <c r="AB16" s="156"/>
      <c r="AC16" s="253" t="s">
        <v>1674</v>
      </c>
      <c r="AD16" s="156"/>
      <c r="AE16" s="156"/>
    </row>
    <row r="17" spans="2:31" x14ac:dyDescent="0.25">
      <c r="B17" s="187" t="s">
        <v>1871</v>
      </c>
      <c r="C17" s="156"/>
      <c r="D17" s="156"/>
      <c r="E17" s="156"/>
      <c r="F17" s="156"/>
      <c r="G17" s="156"/>
      <c r="H17" s="156"/>
      <c r="I17" s="156"/>
      <c r="J17" s="156"/>
      <c r="K17" s="156"/>
      <c r="L17" s="246" t="s">
        <v>1674</v>
      </c>
      <c r="M17" s="156"/>
      <c r="N17" s="249">
        <v>0</v>
      </c>
      <c r="O17" s="156"/>
      <c r="P17" s="156"/>
      <c r="Q17" s="156"/>
      <c r="R17" s="156"/>
      <c r="S17" s="188" t="s">
        <v>1674</v>
      </c>
      <c r="T17" s="187" t="s">
        <v>1674</v>
      </c>
      <c r="U17" s="156"/>
      <c r="V17" s="156"/>
      <c r="W17" s="156"/>
      <c r="X17" s="187" t="s">
        <v>1674</v>
      </c>
      <c r="Y17" s="156"/>
      <c r="Z17" s="156"/>
      <c r="AA17" s="156"/>
      <c r="AB17" s="156"/>
      <c r="AC17" s="253" t="s">
        <v>1674</v>
      </c>
      <c r="AD17" s="156"/>
      <c r="AE17" s="156"/>
    </row>
    <row r="18" spans="2:31" ht="15" customHeight="1" x14ac:dyDescent="0.25">
      <c r="B18" s="221" t="s">
        <v>1872</v>
      </c>
      <c r="C18" s="200"/>
      <c r="D18" s="200"/>
      <c r="E18" s="200"/>
      <c r="F18" s="200"/>
      <c r="G18" s="200"/>
      <c r="H18" s="200"/>
      <c r="I18" s="200"/>
      <c r="J18" s="200"/>
      <c r="K18" s="200"/>
      <c r="L18" s="246" t="s">
        <v>1674</v>
      </c>
      <c r="M18" s="156"/>
      <c r="N18" s="256">
        <v>0</v>
      </c>
      <c r="O18" s="156"/>
      <c r="P18" s="156"/>
      <c r="Q18" s="156"/>
      <c r="R18" s="156"/>
      <c r="S18" s="188" t="s">
        <v>1674</v>
      </c>
      <c r="T18" s="187" t="s">
        <v>1674</v>
      </c>
      <c r="U18" s="156"/>
      <c r="V18" s="156"/>
      <c r="W18" s="156"/>
      <c r="X18" s="187" t="s">
        <v>1674</v>
      </c>
      <c r="Y18" s="156"/>
      <c r="Z18" s="156"/>
      <c r="AA18" s="156"/>
      <c r="AB18" s="156"/>
      <c r="AC18" s="253" t="s">
        <v>1674</v>
      </c>
      <c r="AD18" s="156"/>
      <c r="AE18" s="156"/>
    </row>
    <row r="19" spans="2:31" ht="15" customHeight="1" x14ac:dyDescent="0.25">
      <c r="B19" s="257" t="s">
        <v>1873</v>
      </c>
      <c r="C19" s="156"/>
      <c r="D19" s="156"/>
      <c r="E19" s="156"/>
      <c r="F19" s="156"/>
      <c r="G19" s="156"/>
      <c r="H19" s="156"/>
      <c r="I19" s="156"/>
      <c r="J19" s="156"/>
      <c r="K19" s="156"/>
      <c r="L19" s="258" t="s">
        <v>1695</v>
      </c>
      <c r="M19" s="156"/>
      <c r="N19" s="259">
        <v>35414782789.193001</v>
      </c>
      <c r="O19" s="156"/>
      <c r="P19" s="156"/>
      <c r="Q19" s="156"/>
      <c r="R19" s="156"/>
      <c r="S19" s="260" t="s">
        <v>1674</v>
      </c>
      <c r="T19" s="193" t="s">
        <v>1674</v>
      </c>
      <c r="U19" s="156"/>
      <c r="V19" s="156"/>
      <c r="W19" s="156"/>
      <c r="X19" s="193" t="s">
        <v>1674</v>
      </c>
      <c r="Y19" s="156"/>
      <c r="Z19" s="156"/>
      <c r="AA19" s="156"/>
      <c r="AB19" s="156"/>
      <c r="AC19" s="261" t="s">
        <v>1674</v>
      </c>
      <c r="AD19" s="156"/>
      <c r="AE19" s="156"/>
    </row>
    <row r="20" spans="2:31" x14ac:dyDescent="0.25">
      <c r="B20" s="204" t="s">
        <v>1874</v>
      </c>
      <c r="C20" s="156"/>
      <c r="D20" s="156"/>
      <c r="E20" s="156"/>
      <c r="F20" s="156"/>
      <c r="G20" s="156"/>
      <c r="H20" s="156"/>
      <c r="I20" s="156"/>
      <c r="J20" s="156"/>
      <c r="K20" s="156"/>
      <c r="L20" s="246" t="s">
        <v>1674</v>
      </c>
      <c r="M20" s="156"/>
      <c r="N20" s="246" t="s">
        <v>1875</v>
      </c>
      <c r="O20" s="156"/>
      <c r="P20" s="156"/>
      <c r="Q20" s="156"/>
      <c r="R20" s="156"/>
      <c r="S20" s="188" t="s">
        <v>1674</v>
      </c>
      <c r="T20" s="187" t="s">
        <v>1674</v>
      </c>
      <c r="U20" s="156"/>
      <c r="V20" s="156"/>
      <c r="W20" s="156"/>
      <c r="X20" s="187" t="s">
        <v>1674</v>
      </c>
      <c r="Y20" s="156"/>
      <c r="Z20" s="156"/>
      <c r="AA20" s="156"/>
      <c r="AB20" s="156"/>
      <c r="AC20" s="253" t="s">
        <v>1674</v>
      </c>
      <c r="AD20" s="156"/>
      <c r="AE20" s="156"/>
    </row>
    <row r="21" spans="2:31" ht="20.25" customHeight="1" x14ac:dyDescent="0.25">
      <c r="B21" s="262" t="s">
        <v>1876</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row>
    <row r="22" spans="2:31" ht="7.15" customHeight="1" x14ac:dyDescent="0.25"/>
    <row r="23" spans="2:31" x14ac:dyDescent="0.25">
      <c r="B23" s="237" t="s">
        <v>1674</v>
      </c>
      <c r="C23" s="156"/>
      <c r="D23" s="237" t="s">
        <v>1674</v>
      </c>
      <c r="E23" s="156"/>
      <c r="F23" s="156"/>
      <c r="G23" s="156"/>
      <c r="H23" s="156"/>
      <c r="I23" s="156"/>
      <c r="J23" s="156"/>
      <c r="K23" s="156"/>
      <c r="L23" s="263" t="s">
        <v>1674</v>
      </c>
      <c r="M23" s="156"/>
      <c r="N23" s="237" t="s">
        <v>1674</v>
      </c>
      <c r="O23" s="156"/>
      <c r="P23" s="156"/>
      <c r="Q23" s="156"/>
      <c r="R23" s="156"/>
      <c r="S23" s="264" t="s">
        <v>1674</v>
      </c>
      <c r="T23" s="237" t="s">
        <v>1674</v>
      </c>
      <c r="U23" s="156"/>
      <c r="V23" s="156"/>
      <c r="W23" s="156"/>
      <c r="X23" s="237" t="s">
        <v>1674</v>
      </c>
      <c r="Y23" s="156"/>
      <c r="Z23" s="156"/>
      <c r="AA23" s="156"/>
      <c r="AB23" s="156"/>
      <c r="AC23" s="237" t="s">
        <v>1674</v>
      </c>
      <c r="AD23" s="156"/>
      <c r="AE23" s="156"/>
    </row>
    <row r="24" spans="2:31" ht="15.4" customHeight="1" x14ac:dyDescent="0.25">
      <c r="B24" s="169" t="s">
        <v>1648</v>
      </c>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265" t="s">
        <v>1674</v>
      </c>
      <c r="AD24" s="156"/>
      <c r="AE24" s="156"/>
    </row>
    <row r="25" spans="2:31" x14ac:dyDescent="0.25">
      <c r="B25" s="204" t="s">
        <v>1877</v>
      </c>
      <c r="C25" s="156"/>
      <c r="D25" s="156"/>
      <c r="E25" s="156"/>
      <c r="F25" s="156"/>
      <c r="G25" s="156"/>
      <c r="H25" s="156"/>
      <c r="I25" s="156"/>
      <c r="J25" s="156"/>
      <c r="K25" s="156"/>
      <c r="L25" s="266" t="s">
        <v>1695</v>
      </c>
      <c r="M25" s="156"/>
      <c r="N25" s="267">
        <v>24057655180.43</v>
      </c>
      <c r="O25" s="156"/>
      <c r="P25" s="156"/>
      <c r="Q25" s="156"/>
      <c r="R25" s="156"/>
      <c r="S25" s="236" t="s">
        <v>1674</v>
      </c>
      <c r="T25" s="232" t="s">
        <v>1674</v>
      </c>
      <c r="U25" s="156"/>
      <c r="V25" s="156"/>
      <c r="W25" s="156"/>
      <c r="X25" s="232" t="s">
        <v>1674</v>
      </c>
      <c r="Y25" s="156"/>
      <c r="Z25" s="156"/>
      <c r="AA25" s="156"/>
      <c r="AB25" s="156"/>
      <c r="AC25" s="237" t="s">
        <v>1674</v>
      </c>
      <c r="AD25" s="156"/>
      <c r="AE25" s="156"/>
    </row>
    <row r="26" spans="2:31" ht="15" customHeight="1" x14ac:dyDescent="0.25">
      <c r="B26" s="187" t="s">
        <v>1878</v>
      </c>
      <c r="C26" s="268"/>
      <c r="D26" s="268"/>
      <c r="E26" s="268"/>
      <c r="F26" s="268"/>
      <c r="G26" s="268"/>
      <c r="H26" s="268"/>
      <c r="I26" s="268"/>
      <c r="J26" s="268"/>
      <c r="K26" s="268"/>
      <c r="L26" s="241" t="s">
        <v>1674</v>
      </c>
      <c r="M26" s="156"/>
      <c r="N26" s="242">
        <v>37732103764.610802</v>
      </c>
      <c r="O26" s="156"/>
      <c r="P26" s="156"/>
      <c r="Q26" s="156"/>
      <c r="R26" s="156"/>
      <c r="S26" s="269" t="s">
        <v>1674</v>
      </c>
      <c r="T26" s="241" t="s">
        <v>1674</v>
      </c>
      <c r="U26" s="156"/>
      <c r="V26" s="156"/>
      <c r="W26" s="156"/>
      <c r="X26" s="219" t="s">
        <v>1674</v>
      </c>
      <c r="Y26" s="156"/>
      <c r="Z26" s="156"/>
      <c r="AA26" s="156"/>
      <c r="AB26" s="156"/>
      <c r="AC26" s="270" t="s">
        <v>1674</v>
      </c>
      <c r="AD26" s="156"/>
      <c r="AE26" s="156"/>
    </row>
    <row r="27" spans="2:31" hidden="1" x14ac:dyDescent="0.25">
      <c r="B27" s="187" t="s">
        <v>1674</v>
      </c>
      <c r="C27" s="156"/>
      <c r="D27" s="156"/>
      <c r="E27" s="156"/>
      <c r="F27" s="156"/>
      <c r="G27" s="156"/>
      <c r="H27" s="156"/>
      <c r="I27" s="156"/>
      <c r="J27" s="156"/>
      <c r="K27" s="156"/>
      <c r="L27" s="254" t="s">
        <v>1674</v>
      </c>
      <c r="M27" s="156"/>
      <c r="N27" s="254" t="s">
        <v>1674</v>
      </c>
      <c r="O27" s="156"/>
      <c r="P27" s="156"/>
      <c r="Q27" s="156"/>
      <c r="R27" s="156"/>
      <c r="S27" s="236" t="s">
        <v>1674</v>
      </c>
      <c r="T27" s="246" t="s">
        <v>1674</v>
      </c>
      <c r="U27" s="156"/>
      <c r="V27" s="156"/>
      <c r="W27" s="156"/>
      <c r="X27" s="187" t="s">
        <v>1674</v>
      </c>
      <c r="Y27" s="156"/>
      <c r="Z27" s="156"/>
      <c r="AA27" s="156"/>
      <c r="AB27" s="156"/>
      <c r="AC27" s="237" t="s">
        <v>1674</v>
      </c>
      <c r="AD27" s="156"/>
      <c r="AE27" s="156"/>
    </row>
    <row r="28" spans="2:31" x14ac:dyDescent="0.25">
      <c r="B28" s="187" t="s">
        <v>1879</v>
      </c>
      <c r="C28" s="156"/>
      <c r="D28" s="156"/>
      <c r="E28" s="156"/>
      <c r="F28" s="156"/>
      <c r="G28" s="156"/>
      <c r="H28" s="156"/>
      <c r="I28" s="156"/>
      <c r="J28" s="156"/>
      <c r="K28" s="156"/>
      <c r="L28" s="254" t="s">
        <v>1674</v>
      </c>
      <c r="M28" s="156"/>
      <c r="N28" s="271">
        <v>0</v>
      </c>
      <c r="O28" s="156"/>
      <c r="P28" s="156"/>
      <c r="Q28" s="156"/>
      <c r="R28" s="156"/>
      <c r="S28" s="236" t="s">
        <v>1674</v>
      </c>
      <c r="T28" s="232" t="s">
        <v>1674</v>
      </c>
      <c r="U28" s="156"/>
      <c r="V28" s="156"/>
      <c r="W28" s="156"/>
      <c r="X28" s="232" t="s">
        <v>1674</v>
      </c>
      <c r="Y28" s="156"/>
      <c r="Z28" s="156"/>
      <c r="AA28" s="156"/>
      <c r="AB28" s="156"/>
      <c r="AC28" s="237" t="s">
        <v>1674</v>
      </c>
      <c r="AD28" s="156"/>
      <c r="AE28" s="156"/>
    </row>
    <row r="29" spans="2:31" x14ac:dyDescent="0.25">
      <c r="B29" s="187" t="s">
        <v>1864</v>
      </c>
      <c r="C29" s="156"/>
      <c r="D29" s="156"/>
      <c r="E29" s="156"/>
      <c r="F29" s="156"/>
      <c r="G29" s="156"/>
      <c r="H29" s="156"/>
      <c r="I29" s="156"/>
      <c r="J29" s="156"/>
      <c r="K29" s="156"/>
      <c r="L29" s="246" t="s">
        <v>1674</v>
      </c>
      <c r="M29" s="156"/>
      <c r="N29" s="249">
        <v>0</v>
      </c>
      <c r="O29" s="156"/>
      <c r="P29" s="156"/>
      <c r="Q29" s="156"/>
      <c r="R29" s="156"/>
      <c r="S29" s="236" t="s">
        <v>1674</v>
      </c>
      <c r="T29" s="232" t="s">
        <v>1674</v>
      </c>
      <c r="U29" s="156"/>
      <c r="V29" s="156"/>
      <c r="W29" s="156"/>
      <c r="X29" s="232" t="s">
        <v>1674</v>
      </c>
      <c r="Y29" s="156"/>
      <c r="Z29" s="156"/>
      <c r="AA29" s="156"/>
      <c r="AB29" s="156"/>
      <c r="AC29" s="237" t="s">
        <v>1674</v>
      </c>
      <c r="AD29" s="156"/>
      <c r="AE29" s="156"/>
    </row>
    <row r="30" spans="2:31" ht="15" customHeight="1" x14ac:dyDescent="0.25">
      <c r="B30" s="221" t="s">
        <v>1880</v>
      </c>
      <c r="C30" s="200"/>
      <c r="D30" s="200"/>
      <c r="E30" s="200"/>
      <c r="F30" s="200"/>
      <c r="G30" s="200"/>
      <c r="H30" s="200"/>
      <c r="I30" s="200"/>
      <c r="J30" s="200"/>
      <c r="K30" s="200"/>
      <c r="L30" s="246" t="s">
        <v>1674</v>
      </c>
      <c r="M30" s="156"/>
      <c r="N30" s="249">
        <v>0</v>
      </c>
      <c r="O30" s="156"/>
      <c r="P30" s="156"/>
      <c r="Q30" s="156"/>
      <c r="R30" s="156"/>
      <c r="S30" s="236" t="s">
        <v>1674</v>
      </c>
      <c r="T30" s="232" t="s">
        <v>1674</v>
      </c>
      <c r="U30" s="156"/>
      <c r="V30" s="156"/>
      <c r="W30" s="156"/>
      <c r="X30" s="232" t="s">
        <v>1674</v>
      </c>
      <c r="Y30" s="156"/>
      <c r="Z30" s="156"/>
      <c r="AA30" s="156"/>
      <c r="AB30" s="156"/>
      <c r="AC30" s="237" t="s">
        <v>1674</v>
      </c>
      <c r="AD30" s="156"/>
      <c r="AE30" s="156"/>
    </row>
    <row r="31" spans="2:31" x14ac:dyDescent="0.25">
      <c r="B31" s="187" t="s">
        <v>1881</v>
      </c>
      <c r="C31" s="156"/>
      <c r="D31" s="156"/>
      <c r="E31" s="156"/>
      <c r="F31" s="156"/>
      <c r="G31" s="156"/>
      <c r="H31" s="156"/>
      <c r="I31" s="156"/>
      <c r="J31" s="156"/>
      <c r="K31" s="156"/>
      <c r="L31" s="246" t="s">
        <v>1674</v>
      </c>
      <c r="M31" s="156"/>
      <c r="N31" s="249">
        <v>0</v>
      </c>
      <c r="O31" s="156"/>
      <c r="P31" s="156"/>
      <c r="Q31" s="156"/>
      <c r="R31" s="156"/>
      <c r="S31" s="236" t="s">
        <v>1674</v>
      </c>
      <c r="T31" s="232" t="s">
        <v>1674</v>
      </c>
      <c r="U31" s="156"/>
      <c r="V31" s="156"/>
      <c r="W31" s="156"/>
      <c r="X31" s="232" t="s">
        <v>1674</v>
      </c>
      <c r="Y31" s="156"/>
      <c r="Z31" s="156"/>
      <c r="AA31" s="156"/>
      <c r="AB31" s="156"/>
      <c r="AC31" s="237" t="s">
        <v>1674</v>
      </c>
      <c r="AD31" s="156"/>
      <c r="AE31" s="156"/>
    </row>
    <row r="32" spans="2:31" x14ac:dyDescent="0.25">
      <c r="B32" s="187" t="s">
        <v>1871</v>
      </c>
      <c r="C32" s="156"/>
      <c r="D32" s="156"/>
      <c r="E32" s="156"/>
      <c r="F32" s="156"/>
      <c r="G32" s="156"/>
      <c r="H32" s="156"/>
      <c r="I32" s="156"/>
      <c r="J32" s="156"/>
      <c r="K32" s="156"/>
      <c r="L32" s="246" t="s">
        <v>1674</v>
      </c>
      <c r="M32" s="156"/>
      <c r="N32" s="272">
        <v>0</v>
      </c>
      <c r="O32" s="156"/>
      <c r="P32" s="156"/>
      <c r="Q32" s="156"/>
      <c r="R32" s="156"/>
      <c r="S32" s="236" t="s">
        <v>1674</v>
      </c>
      <c r="T32" s="232" t="s">
        <v>1674</v>
      </c>
      <c r="U32" s="156"/>
      <c r="V32" s="156"/>
      <c r="W32" s="156"/>
      <c r="X32" s="232" t="s">
        <v>1674</v>
      </c>
      <c r="Y32" s="156"/>
      <c r="Z32" s="156"/>
      <c r="AA32" s="156"/>
      <c r="AB32" s="156"/>
      <c r="AC32" s="237" t="s">
        <v>1674</v>
      </c>
      <c r="AD32" s="156"/>
      <c r="AE32" s="156"/>
    </row>
    <row r="33" spans="2:31" x14ac:dyDescent="0.25">
      <c r="B33" s="187" t="s">
        <v>1882</v>
      </c>
      <c r="C33" s="156"/>
      <c r="D33" s="156"/>
      <c r="E33" s="156"/>
      <c r="F33" s="156"/>
      <c r="G33" s="156"/>
      <c r="H33" s="156"/>
      <c r="I33" s="156"/>
      <c r="J33" s="156"/>
      <c r="K33" s="156"/>
      <c r="L33" s="246" t="s">
        <v>1674</v>
      </c>
      <c r="M33" s="156"/>
      <c r="N33" s="249">
        <v>0</v>
      </c>
      <c r="O33" s="156"/>
      <c r="P33" s="156"/>
      <c r="Q33" s="156"/>
      <c r="R33" s="156"/>
      <c r="S33" s="236" t="s">
        <v>1674</v>
      </c>
      <c r="T33" s="232" t="s">
        <v>1674</v>
      </c>
      <c r="U33" s="156"/>
      <c r="V33" s="156"/>
      <c r="W33" s="156"/>
      <c r="X33" s="232" t="s">
        <v>1674</v>
      </c>
      <c r="Y33" s="156"/>
      <c r="Z33" s="156"/>
      <c r="AA33" s="156"/>
      <c r="AB33" s="156"/>
      <c r="AC33" s="237" t="s">
        <v>1674</v>
      </c>
      <c r="AD33" s="156"/>
      <c r="AE33" s="156"/>
    </row>
    <row r="34" spans="2:31" x14ac:dyDescent="0.25">
      <c r="B34" s="183" t="s">
        <v>1883</v>
      </c>
      <c r="C34" s="156"/>
      <c r="D34" s="156"/>
      <c r="E34" s="156"/>
      <c r="F34" s="156"/>
      <c r="G34" s="156"/>
      <c r="H34" s="156"/>
      <c r="I34" s="156"/>
      <c r="J34" s="156"/>
      <c r="K34" s="156"/>
      <c r="L34" s="191" t="s">
        <v>1695</v>
      </c>
      <c r="M34" s="156"/>
      <c r="N34" s="238">
        <v>37732103764.610802</v>
      </c>
      <c r="O34" s="156"/>
      <c r="P34" s="156"/>
      <c r="Q34" s="156"/>
      <c r="R34" s="156"/>
      <c r="S34" s="236" t="s">
        <v>1674</v>
      </c>
      <c r="T34" s="232" t="s">
        <v>1674</v>
      </c>
      <c r="U34" s="156"/>
      <c r="V34" s="156"/>
      <c r="W34" s="156"/>
      <c r="X34" s="232" t="s">
        <v>1674</v>
      </c>
      <c r="Y34" s="156"/>
      <c r="Z34" s="156"/>
      <c r="AA34" s="156"/>
      <c r="AB34" s="156"/>
      <c r="AC34" s="237" t="s">
        <v>1674</v>
      </c>
      <c r="AD34" s="156"/>
      <c r="AE34" s="156"/>
    </row>
    <row r="35" spans="2:31" x14ac:dyDescent="0.25">
      <c r="B35" s="187" t="s">
        <v>1674</v>
      </c>
      <c r="C35" s="156"/>
      <c r="D35" s="187" t="s">
        <v>1674</v>
      </c>
      <c r="E35" s="156"/>
      <c r="F35" s="156"/>
      <c r="G35" s="156"/>
      <c r="H35" s="156"/>
      <c r="I35" s="156"/>
      <c r="J35" s="156"/>
      <c r="K35" s="156"/>
      <c r="L35" s="246" t="s">
        <v>1674</v>
      </c>
      <c r="M35" s="156"/>
      <c r="N35" s="187" t="s">
        <v>1674</v>
      </c>
      <c r="O35" s="156"/>
      <c r="P35" s="156"/>
      <c r="Q35" s="156"/>
      <c r="R35" s="156"/>
      <c r="S35" s="236" t="s">
        <v>1674</v>
      </c>
      <c r="T35" s="232" t="s">
        <v>1674</v>
      </c>
      <c r="U35" s="156"/>
      <c r="V35" s="156"/>
      <c r="W35" s="156"/>
      <c r="X35" s="232" t="s">
        <v>1674</v>
      </c>
      <c r="Y35" s="156"/>
      <c r="Z35" s="156"/>
      <c r="AA35" s="156"/>
      <c r="AB35" s="156"/>
      <c r="AC35" s="237" t="s">
        <v>1674</v>
      </c>
      <c r="AD35" s="156"/>
      <c r="AE35" s="156"/>
    </row>
    <row r="36" spans="2:31" x14ac:dyDescent="0.25">
      <c r="B36" s="204" t="s">
        <v>1884</v>
      </c>
      <c r="C36" s="156"/>
      <c r="D36" s="156"/>
      <c r="E36" s="156"/>
      <c r="F36" s="156"/>
      <c r="G36" s="156"/>
      <c r="H36" s="156"/>
      <c r="I36" s="156"/>
      <c r="J36" s="156"/>
      <c r="K36" s="156"/>
      <c r="L36" s="187" t="s">
        <v>1674</v>
      </c>
      <c r="M36" s="156"/>
      <c r="N36" s="273">
        <v>5.2400000000000002E-2</v>
      </c>
      <c r="O36" s="156"/>
      <c r="P36" s="156"/>
      <c r="Q36" s="156"/>
      <c r="R36" s="156"/>
      <c r="S36" s="236" t="s">
        <v>1674</v>
      </c>
      <c r="T36" s="232" t="s">
        <v>1674</v>
      </c>
      <c r="U36" s="156"/>
      <c r="V36" s="156"/>
      <c r="W36" s="156"/>
      <c r="X36" s="232" t="s">
        <v>1674</v>
      </c>
      <c r="Y36" s="156"/>
      <c r="Z36" s="156"/>
      <c r="AA36" s="156"/>
      <c r="AB36" s="156"/>
      <c r="AC36" s="237" t="s">
        <v>1674</v>
      </c>
      <c r="AD36" s="156"/>
      <c r="AE36" s="156"/>
    </row>
    <row r="37" spans="2:31" ht="5.65" customHeight="1" x14ac:dyDescent="0.25"/>
    <row r="38" spans="2:31" ht="15.4" customHeight="1" x14ac:dyDescent="0.25">
      <c r="B38" s="262" t="s">
        <v>1885</v>
      </c>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row>
    <row r="39" spans="2:31" ht="6.2" customHeight="1" x14ac:dyDescent="0.25"/>
    <row r="40" spans="2:31" x14ac:dyDescent="0.25">
      <c r="C40" s="169" t="s">
        <v>1886</v>
      </c>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row>
    <row r="41" spans="2:31" hidden="1" x14ac:dyDescent="0.25">
      <c r="C41" s="274"/>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row>
    <row r="42" spans="2:31" ht="12.2" customHeight="1" x14ac:dyDescent="0.25">
      <c r="C42" s="275" t="s">
        <v>1887</v>
      </c>
      <c r="D42" s="276"/>
      <c r="E42" s="276"/>
      <c r="F42" s="276"/>
      <c r="G42" s="276"/>
      <c r="H42" s="276"/>
      <c r="I42" s="276"/>
      <c r="J42" s="276"/>
      <c r="K42" s="157" t="s">
        <v>1674</v>
      </c>
      <c r="L42" s="156"/>
      <c r="M42" s="156"/>
      <c r="N42" s="156"/>
      <c r="O42" s="156"/>
      <c r="P42" s="252" t="s">
        <v>1695</v>
      </c>
      <c r="Q42" s="156"/>
      <c r="R42" s="277">
        <v>23649868290.024586</v>
      </c>
      <c r="S42" s="156"/>
      <c r="T42" s="156"/>
      <c r="U42" s="156"/>
      <c r="V42" s="156"/>
      <c r="W42" s="156"/>
      <c r="X42" s="156"/>
      <c r="Y42" s="157" t="s">
        <v>1674</v>
      </c>
      <c r="Z42" s="156"/>
      <c r="AA42" s="156"/>
      <c r="AB42" s="156"/>
      <c r="AC42" s="156"/>
      <c r="AD42" s="156"/>
      <c r="AE42" s="156"/>
    </row>
    <row r="43" spans="2:31" ht="12" customHeight="1" x14ac:dyDescent="0.25">
      <c r="C43" s="197" t="s">
        <v>1888</v>
      </c>
      <c r="D43" s="156"/>
      <c r="E43" s="156"/>
      <c r="F43" s="156"/>
      <c r="G43" s="156"/>
      <c r="H43" s="156"/>
      <c r="I43" s="156"/>
      <c r="J43" s="156"/>
      <c r="K43" s="157" t="s">
        <v>1674</v>
      </c>
      <c r="L43" s="156"/>
      <c r="M43" s="156"/>
      <c r="N43" s="156"/>
      <c r="O43" s="156"/>
      <c r="P43" s="252" t="s">
        <v>1674</v>
      </c>
      <c r="Q43" s="156"/>
      <c r="R43" s="278">
        <v>14072227025.975414</v>
      </c>
      <c r="S43" s="279"/>
      <c r="T43" s="279"/>
      <c r="U43" s="279"/>
      <c r="V43" s="279"/>
      <c r="W43" s="279"/>
      <c r="X43" s="279"/>
      <c r="Y43" s="157" t="s">
        <v>1674</v>
      </c>
      <c r="Z43" s="156"/>
      <c r="AA43" s="156"/>
      <c r="AB43" s="156"/>
      <c r="AC43" s="156"/>
      <c r="AD43" s="156"/>
      <c r="AE43" s="156"/>
    </row>
    <row r="44" spans="2:31" ht="12" customHeight="1" thickBot="1" x14ac:dyDescent="0.3">
      <c r="C44" s="257" t="s">
        <v>89</v>
      </c>
      <c r="D44" s="156"/>
      <c r="E44" s="156"/>
      <c r="F44" s="156"/>
      <c r="G44" s="156"/>
      <c r="H44" s="156"/>
      <c r="I44" s="156"/>
      <c r="J44" s="156"/>
      <c r="K44" s="157" t="s">
        <v>1674</v>
      </c>
      <c r="L44" s="156"/>
      <c r="M44" s="156"/>
      <c r="N44" s="156"/>
      <c r="O44" s="156"/>
      <c r="P44" s="258" t="s">
        <v>1695</v>
      </c>
      <c r="Q44" s="156"/>
      <c r="R44" s="280">
        <v>37722095316</v>
      </c>
      <c r="S44" s="281"/>
      <c r="T44" s="281"/>
      <c r="U44" s="281"/>
      <c r="V44" s="281"/>
      <c r="W44" s="281"/>
      <c r="X44" s="281"/>
      <c r="Y44" s="157" t="s">
        <v>1674</v>
      </c>
      <c r="Z44" s="156"/>
      <c r="AA44" s="156"/>
      <c r="AB44" s="156"/>
      <c r="AC44" s="156"/>
      <c r="AD44" s="156"/>
      <c r="AE44" s="156"/>
    </row>
    <row r="45" spans="2:31" ht="12" customHeight="1" thickTop="1" x14ac:dyDescent="0.25">
      <c r="C45" s="257" t="s">
        <v>1674</v>
      </c>
      <c r="D45" s="156"/>
      <c r="E45" s="156"/>
      <c r="F45" s="156"/>
      <c r="G45" s="156"/>
      <c r="H45" s="156"/>
      <c r="I45" s="156"/>
      <c r="J45" s="156"/>
      <c r="K45" s="157" t="s">
        <v>1674</v>
      </c>
      <c r="L45" s="156"/>
      <c r="M45" s="156"/>
      <c r="N45" s="156"/>
      <c r="O45" s="156"/>
      <c r="P45" s="258" t="s">
        <v>1674</v>
      </c>
      <c r="Q45" s="156"/>
      <c r="R45" s="258" t="s">
        <v>1674</v>
      </c>
      <c r="S45" s="156"/>
      <c r="T45" s="156"/>
      <c r="U45" s="156"/>
      <c r="V45" s="156"/>
      <c r="W45" s="156"/>
      <c r="X45" s="156"/>
      <c r="Y45" s="157" t="s">
        <v>1674</v>
      </c>
      <c r="Z45" s="156"/>
      <c r="AA45" s="156"/>
      <c r="AB45" s="156"/>
      <c r="AC45" s="156"/>
      <c r="AD45" s="156"/>
      <c r="AE45" s="156"/>
    </row>
    <row r="46" spans="2:31" ht="15.4" customHeight="1" x14ac:dyDescent="0.25">
      <c r="C46" s="169" t="s">
        <v>1889</v>
      </c>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row>
    <row r="47" spans="2:31" ht="12" customHeight="1" x14ac:dyDescent="0.25">
      <c r="C47" s="196" t="s">
        <v>1890</v>
      </c>
      <c r="D47" s="156"/>
      <c r="E47" s="156"/>
      <c r="F47" s="156"/>
      <c r="G47" s="156"/>
      <c r="H47" s="156"/>
      <c r="I47" s="156"/>
      <c r="J47" s="156"/>
      <c r="K47" s="282" t="s">
        <v>1891</v>
      </c>
      <c r="L47" s="156"/>
      <c r="M47" s="156"/>
      <c r="N47" s="156"/>
      <c r="O47" s="156"/>
      <c r="P47" s="258" t="s">
        <v>1674</v>
      </c>
      <c r="Q47" s="156"/>
      <c r="R47" s="282" t="s">
        <v>1892</v>
      </c>
      <c r="S47" s="156"/>
      <c r="T47" s="156"/>
      <c r="U47" s="156"/>
      <c r="V47" s="156"/>
      <c r="W47" s="156"/>
      <c r="X47" s="156"/>
      <c r="Y47" s="157" t="s">
        <v>1674</v>
      </c>
      <c r="Z47" s="156"/>
      <c r="AA47" s="156"/>
      <c r="AB47" s="156"/>
      <c r="AC47" s="156"/>
      <c r="AD47" s="156"/>
      <c r="AE47" s="156"/>
    </row>
    <row r="48" spans="2:31" ht="12" customHeight="1" x14ac:dyDescent="0.25">
      <c r="C48" s="283">
        <v>46081</v>
      </c>
      <c r="D48" s="156"/>
      <c r="E48" s="156"/>
      <c r="F48" s="156"/>
      <c r="G48" s="156"/>
      <c r="H48" s="156"/>
      <c r="I48" s="156"/>
      <c r="J48" s="156"/>
      <c r="K48" s="284">
        <v>23671.84</v>
      </c>
      <c r="L48" s="156"/>
      <c r="M48" s="156"/>
      <c r="N48" s="156"/>
      <c r="O48" s="156"/>
      <c r="P48" s="258" t="s">
        <v>1674</v>
      </c>
      <c r="Q48" s="156"/>
      <c r="R48" s="285">
        <v>7.4804622871315898E-6</v>
      </c>
      <c r="S48" s="156"/>
      <c r="T48" s="156"/>
      <c r="U48" s="156"/>
      <c r="V48" s="156"/>
      <c r="W48" s="156"/>
      <c r="X48" s="156"/>
      <c r="Y48" s="157" t="s">
        <v>1674</v>
      </c>
      <c r="Z48" s="156"/>
      <c r="AA48" s="156"/>
      <c r="AB48" s="156"/>
      <c r="AC48" s="156"/>
      <c r="AD48" s="156"/>
      <c r="AE48" s="156"/>
    </row>
    <row r="49" spans="3:31" ht="12.75" customHeight="1" x14ac:dyDescent="0.25">
      <c r="C49" s="286" t="s">
        <v>1674</v>
      </c>
      <c r="D49" s="156"/>
      <c r="E49" s="156"/>
      <c r="F49" s="156"/>
      <c r="G49" s="156"/>
      <c r="H49" s="156"/>
      <c r="I49" s="156"/>
      <c r="J49" s="156"/>
      <c r="K49" s="209" t="s">
        <v>1674</v>
      </c>
      <c r="L49" s="156"/>
      <c r="M49" s="156"/>
      <c r="N49" s="156"/>
      <c r="O49" s="156"/>
      <c r="P49" s="258" t="s">
        <v>1674</v>
      </c>
      <c r="Q49" s="156"/>
      <c r="R49" s="209" t="s">
        <v>1893</v>
      </c>
      <c r="S49" s="156"/>
      <c r="T49" s="156"/>
      <c r="U49" s="156"/>
      <c r="V49" s="156"/>
      <c r="W49" s="156"/>
      <c r="X49" s="156"/>
      <c r="Y49" s="157" t="s">
        <v>1674</v>
      </c>
      <c r="Z49" s="156"/>
      <c r="AA49" s="156"/>
      <c r="AB49" s="156"/>
      <c r="AC49" s="156"/>
      <c r="AD49" s="156"/>
      <c r="AE49" s="156"/>
    </row>
    <row r="50" spans="3:31" ht="0" hidden="1" customHeight="1" x14ac:dyDescent="0.25"/>
    <row r="51" spans="3:31" ht="8.1" customHeight="1" x14ac:dyDescent="0.25"/>
    <row r="52" spans="3:31" ht="15.4" customHeight="1" x14ac:dyDescent="0.25">
      <c r="C52" s="169" t="s">
        <v>1894</v>
      </c>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row>
    <row r="53" spans="3:31" ht="10.5" customHeight="1" x14ac:dyDescent="0.25">
      <c r="C53" s="187" t="s">
        <v>1674</v>
      </c>
      <c r="D53" s="156"/>
      <c r="E53" s="287" t="s">
        <v>1674</v>
      </c>
      <c r="F53" s="156"/>
      <c r="G53" s="156"/>
      <c r="H53" s="156"/>
      <c r="I53" s="156"/>
      <c r="J53" s="156"/>
      <c r="K53" s="288" t="s">
        <v>1895</v>
      </c>
      <c r="L53" s="279"/>
      <c r="M53" s="279"/>
      <c r="N53" s="279"/>
      <c r="O53" s="279"/>
      <c r="P53" s="187" t="s">
        <v>1674</v>
      </c>
      <c r="Q53" s="156"/>
      <c r="R53" s="288" t="s">
        <v>1896</v>
      </c>
      <c r="S53" s="279"/>
      <c r="T53" s="279"/>
      <c r="U53" s="279"/>
      <c r="V53" s="279"/>
      <c r="W53" s="279"/>
      <c r="X53" s="279"/>
      <c r="Y53" s="289" t="s">
        <v>1674</v>
      </c>
      <c r="Z53" s="156"/>
      <c r="AA53" s="156"/>
      <c r="AB53" s="156"/>
      <c r="AC53" s="156"/>
      <c r="AD53" s="156"/>
      <c r="AE53" s="156"/>
    </row>
    <row r="54" spans="3:31" ht="12.2" customHeight="1" x14ac:dyDescent="0.25">
      <c r="C54" s="213" t="s">
        <v>1897</v>
      </c>
      <c r="D54" s="156"/>
      <c r="E54" s="156"/>
      <c r="F54" s="156"/>
      <c r="G54" s="156"/>
      <c r="H54" s="156"/>
      <c r="I54" s="156"/>
      <c r="J54" s="156"/>
      <c r="K54" s="248" t="s">
        <v>1674</v>
      </c>
      <c r="L54" s="156"/>
      <c r="M54" s="156"/>
      <c r="N54" s="156"/>
      <c r="O54" s="156"/>
      <c r="P54" s="253" t="s">
        <v>1674</v>
      </c>
      <c r="Q54" s="156"/>
      <c r="R54" s="253" t="s">
        <v>1674</v>
      </c>
      <c r="S54" s="156"/>
      <c r="T54" s="156"/>
      <c r="U54" s="156"/>
      <c r="V54" s="156"/>
      <c r="W54" s="156"/>
      <c r="X54" s="156"/>
      <c r="Y54" s="289" t="s">
        <v>1674</v>
      </c>
      <c r="Z54" s="156"/>
      <c r="AA54" s="156"/>
      <c r="AB54" s="156"/>
      <c r="AC54" s="156"/>
      <c r="AD54" s="156"/>
      <c r="AE54" s="156"/>
    </row>
    <row r="55" spans="3:31" ht="9.9499999999999993" customHeight="1" x14ac:dyDescent="0.25">
      <c r="C55" s="187" t="s">
        <v>1898</v>
      </c>
      <c r="D55" s="156"/>
      <c r="E55" s="156"/>
      <c r="F55" s="156"/>
      <c r="G55" s="156"/>
      <c r="H55" s="156"/>
      <c r="I55" s="156"/>
      <c r="J55" s="156"/>
      <c r="K55" s="249">
        <v>576922356.15999997</v>
      </c>
      <c r="L55" s="156"/>
      <c r="M55" s="156"/>
      <c r="N55" s="156"/>
      <c r="O55" s="156"/>
      <c r="P55" s="187" t="s">
        <v>1674</v>
      </c>
      <c r="Q55" s="156"/>
      <c r="R55" s="249">
        <v>682523807.25999999</v>
      </c>
      <c r="S55" s="156"/>
      <c r="T55" s="156"/>
      <c r="U55" s="156"/>
      <c r="V55" s="156"/>
      <c r="W55" s="156"/>
      <c r="X55" s="156"/>
      <c r="Y55" s="289" t="s">
        <v>1674</v>
      </c>
      <c r="Z55" s="156"/>
      <c r="AA55" s="156"/>
      <c r="AB55" s="156"/>
      <c r="AC55" s="156"/>
      <c r="AD55" s="156"/>
      <c r="AE55" s="156"/>
    </row>
    <row r="56" spans="3:31" ht="9.9499999999999993" customHeight="1" x14ac:dyDescent="0.25">
      <c r="C56" s="187" t="s">
        <v>1899</v>
      </c>
      <c r="D56" s="156"/>
      <c r="E56" s="156"/>
      <c r="F56" s="156"/>
      <c r="G56" s="156"/>
      <c r="H56" s="156"/>
      <c r="I56" s="156"/>
      <c r="J56" s="156"/>
      <c r="K56" s="249">
        <v>0</v>
      </c>
      <c r="L56" s="156"/>
      <c r="M56" s="156"/>
      <c r="N56" s="156"/>
      <c r="O56" s="156"/>
      <c r="P56" s="187" t="s">
        <v>1674</v>
      </c>
      <c r="Q56" s="156"/>
      <c r="R56" s="249">
        <v>0</v>
      </c>
      <c r="S56" s="156"/>
      <c r="T56" s="156"/>
      <c r="U56" s="156"/>
      <c r="V56" s="156"/>
      <c r="W56" s="156"/>
      <c r="X56" s="156"/>
      <c r="Y56" s="289" t="s">
        <v>1674</v>
      </c>
      <c r="Z56" s="156"/>
      <c r="AA56" s="156"/>
      <c r="AB56" s="156"/>
      <c r="AC56" s="156"/>
      <c r="AD56" s="156"/>
      <c r="AE56" s="156"/>
    </row>
    <row r="57" spans="3:31" ht="9.9499999999999993" customHeight="1" x14ac:dyDescent="0.25">
      <c r="C57" s="187" t="s">
        <v>1900</v>
      </c>
      <c r="D57" s="156"/>
      <c r="E57" s="156"/>
      <c r="F57" s="156"/>
      <c r="G57" s="156"/>
      <c r="H57" s="156"/>
      <c r="I57" s="156"/>
      <c r="J57" s="156"/>
      <c r="K57" s="249">
        <v>133236367.06999999</v>
      </c>
      <c r="L57" s="156"/>
      <c r="M57" s="156"/>
      <c r="N57" s="156"/>
      <c r="O57" s="156"/>
      <c r="P57" s="187" t="s">
        <v>1674</v>
      </c>
      <c r="Q57" s="156"/>
      <c r="R57" s="249">
        <v>136568258.05000001</v>
      </c>
      <c r="S57" s="156"/>
      <c r="T57" s="156"/>
      <c r="U57" s="156"/>
      <c r="V57" s="156"/>
      <c r="W57" s="156"/>
      <c r="X57" s="156"/>
      <c r="Y57" s="289" t="s">
        <v>1674</v>
      </c>
      <c r="Z57" s="156"/>
      <c r="AA57" s="156"/>
      <c r="AB57" s="156"/>
      <c r="AC57" s="156"/>
      <c r="AD57" s="156"/>
      <c r="AE57" s="156"/>
    </row>
    <row r="58" spans="3:31" ht="9.9499999999999993" customHeight="1" x14ac:dyDescent="0.25">
      <c r="C58" s="187" t="s">
        <v>1901</v>
      </c>
      <c r="D58" s="156"/>
      <c r="E58" s="156"/>
      <c r="F58" s="156"/>
      <c r="G58" s="156"/>
      <c r="H58" s="156"/>
      <c r="I58" s="156"/>
      <c r="J58" s="156"/>
      <c r="K58" s="249">
        <v>0</v>
      </c>
      <c r="L58" s="156"/>
      <c r="M58" s="156"/>
      <c r="N58" s="156"/>
      <c r="O58" s="156"/>
      <c r="P58" s="187" t="s">
        <v>1674</v>
      </c>
      <c r="Q58" s="156"/>
      <c r="R58" s="249">
        <v>0</v>
      </c>
      <c r="S58" s="156"/>
      <c r="T58" s="156"/>
      <c r="U58" s="156"/>
      <c r="V58" s="156"/>
      <c r="W58" s="156"/>
      <c r="X58" s="156"/>
      <c r="Y58" s="289" t="s">
        <v>1674</v>
      </c>
      <c r="Z58" s="156"/>
      <c r="AA58" s="156"/>
      <c r="AB58" s="156"/>
      <c r="AC58" s="156"/>
      <c r="AD58" s="156"/>
      <c r="AE58" s="156"/>
    </row>
    <row r="59" spans="3:31" ht="9.9499999999999993" customHeight="1" x14ac:dyDescent="0.25">
      <c r="C59" s="188" t="s">
        <v>1902</v>
      </c>
      <c r="K59" s="249">
        <v>0</v>
      </c>
      <c r="L59" s="156"/>
      <c r="M59" s="156"/>
      <c r="N59" s="156"/>
      <c r="O59" s="156"/>
      <c r="P59" s="187" t="s">
        <v>1674</v>
      </c>
      <c r="Q59" s="156"/>
      <c r="R59" s="249">
        <v>0</v>
      </c>
      <c r="S59" s="156"/>
      <c r="T59" s="156"/>
      <c r="U59" s="156"/>
      <c r="V59" s="156"/>
      <c r="W59" s="156"/>
      <c r="X59" s="156"/>
      <c r="Y59" s="289" t="s">
        <v>1674</v>
      </c>
      <c r="Z59" s="156"/>
      <c r="AA59" s="156"/>
      <c r="AB59" s="156"/>
      <c r="AC59" s="156"/>
      <c r="AD59" s="156"/>
      <c r="AE59" s="156"/>
    </row>
    <row r="60" spans="3:31" ht="9.9499999999999993" customHeight="1" x14ac:dyDescent="0.25">
      <c r="C60" s="187" t="s">
        <v>1903</v>
      </c>
      <c r="D60" s="156"/>
      <c r="E60" s="156"/>
      <c r="F60" s="156"/>
      <c r="G60" s="156"/>
      <c r="H60" s="156"/>
      <c r="I60" s="156"/>
      <c r="J60" s="156"/>
      <c r="K60" s="249">
        <v>0</v>
      </c>
      <c r="L60" s="156"/>
      <c r="M60" s="156"/>
      <c r="N60" s="156"/>
      <c r="O60" s="156"/>
      <c r="P60" s="187" t="s">
        <v>1674</v>
      </c>
      <c r="Q60" s="156"/>
      <c r="R60" s="249">
        <v>0</v>
      </c>
      <c r="S60" s="156"/>
      <c r="T60" s="156"/>
      <c r="U60" s="156"/>
      <c r="V60" s="156"/>
      <c r="W60" s="156"/>
      <c r="X60" s="156"/>
      <c r="Y60" s="289" t="s">
        <v>1674</v>
      </c>
      <c r="Z60" s="156"/>
      <c r="AA60" s="156"/>
      <c r="AB60" s="156"/>
      <c r="AC60" s="156"/>
      <c r="AD60" s="156"/>
      <c r="AE60" s="156"/>
    </row>
    <row r="61" spans="3:31" ht="9.9499999999999993" customHeight="1" x14ac:dyDescent="0.25">
      <c r="C61" s="187" t="s">
        <v>1904</v>
      </c>
      <c r="D61" s="156"/>
      <c r="E61" s="156"/>
      <c r="F61" s="156"/>
      <c r="G61" s="156"/>
      <c r="H61" s="156"/>
      <c r="I61" s="156"/>
      <c r="J61" s="156"/>
      <c r="K61" s="249">
        <v>0</v>
      </c>
      <c r="L61" s="156"/>
      <c r="M61" s="156"/>
      <c r="N61" s="156"/>
      <c r="O61" s="156"/>
      <c r="P61" s="187" t="s">
        <v>1674</v>
      </c>
      <c r="Q61" s="156"/>
      <c r="R61" s="249">
        <v>0</v>
      </c>
      <c r="S61" s="156"/>
      <c r="T61" s="156"/>
      <c r="U61" s="156"/>
      <c r="V61" s="156"/>
      <c r="W61" s="156"/>
      <c r="X61" s="156"/>
      <c r="Y61" s="289" t="s">
        <v>1674</v>
      </c>
      <c r="Z61" s="156"/>
      <c r="AA61" s="156"/>
      <c r="AB61" s="156"/>
      <c r="AC61" s="156"/>
      <c r="AD61" s="156"/>
      <c r="AE61" s="156"/>
    </row>
    <row r="62" spans="3:31" ht="9.9499999999999993" customHeight="1" x14ac:dyDescent="0.25">
      <c r="C62" s="187" t="s">
        <v>1905</v>
      </c>
      <c r="D62" s="156"/>
      <c r="E62" s="156"/>
      <c r="F62" s="156"/>
      <c r="G62" s="156"/>
      <c r="H62" s="156"/>
      <c r="I62" s="156"/>
      <c r="J62" s="156"/>
      <c r="K62" s="249">
        <v>0</v>
      </c>
      <c r="L62" s="156"/>
      <c r="M62" s="156"/>
      <c r="N62" s="156"/>
      <c r="O62" s="156"/>
      <c r="P62" s="187" t="s">
        <v>1674</v>
      </c>
      <c r="Q62" s="156"/>
      <c r="R62" s="249">
        <v>7162736.5800000001</v>
      </c>
      <c r="S62" s="156"/>
      <c r="T62" s="156"/>
      <c r="U62" s="156"/>
      <c r="V62" s="156"/>
      <c r="W62" s="156"/>
      <c r="X62" s="156"/>
      <c r="Y62" s="289" t="s">
        <v>1674</v>
      </c>
      <c r="Z62" s="156"/>
      <c r="AA62" s="156"/>
      <c r="AB62" s="156"/>
      <c r="AC62" s="156"/>
      <c r="AD62" s="156"/>
      <c r="AE62" s="156"/>
    </row>
    <row r="63" spans="3:31" ht="18" customHeight="1" x14ac:dyDescent="0.25">
      <c r="C63" s="203" t="s">
        <v>1906</v>
      </c>
      <c r="D63" s="156"/>
      <c r="E63" s="156"/>
      <c r="F63" s="156"/>
      <c r="G63" s="156"/>
      <c r="H63" s="156"/>
      <c r="I63" s="156"/>
      <c r="J63" s="156"/>
      <c r="K63" s="246" t="s">
        <v>1674</v>
      </c>
      <c r="L63" s="156"/>
      <c r="M63" s="156"/>
      <c r="N63" s="156"/>
      <c r="O63" s="156"/>
      <c r="P63" s="187" t="s">
        <v>1674</v>
      </c>
      <c r="Q63" s="156"/>
      <c r="R63" s="246" t="s">
        <v>1674</v>
      </c>
      <c r="S63" s="156"/>
      <c r="T63" s="156"/>
      <c r="U63" s="156"/>
      <c r="V63" s="156"/>
      <c r="W63" s="156"/>
      <c r="X63" s="156"/>
      <c r="Y63" s="289" t="s">
        <v>1674</v>
      </c>
      <c r="Z63" s="156"/>
      <c r="AA63" s="156"/>
      <c r="AB63" s="156"/>
      <c r="AC63" s="156"/>
      <c r="AD63" s="156"/>
      <c r="AE63" s="156"/>
    </row>
    <row r="64" spans="3:31" ht="9.9499999999999993" customHeight="1" x14ac:dyDescent="0.25">
      <c r="C64" s="187" t="s">
        <v>1907</v>
      </c>
      <c r="D64" s="156"/>
      <c r="E64" s="156"/>
      <c r="F64" s="156"/>
      <c r="G64" s="156"/>
      <c r="H64" s="156"/>
      <c r="I64" s="156"/>
      <c r="J64" s="156"/>
      <c r="K64" s="249">
        <v>-18719632.140000001</v>
      </c>
      <c r="L64" s="156"/>
      <c r="M64" s="156"/>
      <c r="N64" s="156"/>
      <c r="O64" s="156"/>
      <c r="P64" s="187" t="s">
        <v>1674</v>
      </c>
      <c r="Q64" s="156"/>
      <c r="R64" s="249">
        <v>-21315213.120000001</v>
      </c>
      <c r="S64" s="156"/>
      <c r="T64" s="156"/>
      <c r="U64" s="156"/>
      <c r="V64" s="156"/>
      <c r="W64" s="156"/>
      <c r="X64" s="156"/>
      <c r="Y64" s="289" t="s">
        <v>1674</v>
      </c>
      <c r="Z64" s="156"/>
      <c r="AA64" s="156"/>
      <c r="AB64" s="156"/>
      <c r="AC64" s="156"/>
      <c r="AD64" s="156"/>
      <c r="AE64" s="156"/>
    </row>
    <row r="65" spans="3:31" ht="9.9499999999999993" customHeight="1" x14ac:dyDescent="0.25">
      <c r="C65" s="187" t="s">
        <v>1908</v>
      </c>
      <c r="D65" s="156"/>
      <c r="E65" s="156"/>
      <c r="F65" s="156"/>
      <c r="G65" s="156"/>
      <c r="H65" s="156"/>
      <c r="I65" s="156"/>
      <c r="J65" s="156"/>
      <c r="K65" s="249">
        <v>-52644723.579999998</v>
      </c>
      <c r="L65" s="156"/>
      <c r="M65" s="156"/>
      <c r="N65" s="156"/>
      <c r="O65" s="156"/>
      <c r="P65" s="187" t="s">
        <v>1674</v>
      </c>
      <c r="Q65" s="156"/>
      <c r="R65" s="249">
        <v>-51880460.450000003</v>
      </c>
      <c r="S65" s="156"/>
      <c r="T65" s="156"/>
      <c r="U65" s="156"/>
      <c r="V65" s="156"/>
      <c r="W65" s="156"/>
      <c r="X65" s="156"/>
      <c r="Y65" s="289" t="s">
        <v>1674</v>
      </c>
      <c r="Z65" s="156"/>
      <c r="AA65" s="156"/>
      <c r="AB65" s="156"/>
      <c r="AC65" s="156"/>
      <c r="AD65" s="156"/>
      <c r="AE65" s="156"/>
    </row>
    <row r="66" spans="3:31" ht="9.9499999999999993" customHeight="1" x14ac:dyDescent="0.25">
      <c r="C66" s="187" t="s">
        <v>1909</v>
      </c>
      <c r="D66" s="156"/>
      <c r="E66" s="156"/>
      <c r="F66" s="156"/>
      <c r="G66" s="156"/>
      <c r="H66" s="156"/>
      <c r="I66" s="156"/>
      <c r="J66" s="156"/>
      <c r="K66" s="249">
        <v>-576922356</v>
      </c>
      <c r="L66" s="156"/>
      <c r="M66" s="156"/>
      <c r="N66" s="156"/>
      <c r="O66" s="156"/>
      <c r="P66" s="262" t="s">
        <v>1910</v>
      </c>
      <c r="Q66" s="156"/>
      <c r="R66" s="249">
        <v>-682523807</v>
      </c>
      <c r="S66" s="156"/>
      <c r="T66" s="156"/>
      <c r="U66" s="156"/>
      <c r="V66" s="156"/>
      <c r="W66" s="156"/>
      <c r="X66" s="156"/>
      <c r="Y66" s="289" t="s">
        <v>1674</v>
      </c>
      <c r="Z66" s="156"/>
      <c r="AA66" s="156"/>
      <c r="AB66" s="156"/>
      <c r="AC66" s="156"/>
      <c r="AD66" s="156"/>
      <c r="AE66" s="156"/>
    </row>
    <row r="67" spans="3:31" ht="9.9499999999999993" customHeight="1" x14ac:dyDescent="0.25">
      <c r="C67" s="187" t="s">
        <v>1911</v>
      </c>
      <c r="D67" s="156"/>
      <c r="E67" s="156"/>
      <c r="F67" s="156"/>
      <c r="G67" s="156"/>
      <c r="H67" s="156"/>
      <c r="I67" s="156"/>
      <c r="J67" s="156"/>
      <c r="K67" s="249">
        <v>0</v>
      </c>
      <c r="L67" s="156"/>
      <c r="M67" s="156"/>
      <c r="N67" s="156"/>
      <c r="O67" s="156"/>
      <c r="P67" s="187" t="s">
        <v>1674</v>
      </c>
      <c r="Q67" s="156"/>
      <c r="R67" s="249">
        <v>0</v>
      </c>
      <c r="S67" s="156"/>
      <c r="T67" s="156"/>
      <c r="U67" s="156"/>
      <c r="V67" s="156"/>
      <c r="W67" s="156"/>
      <c r="X67" s="156"/>
      <c r="Y67" s="289" t="s">
        <v>1674</v>
      </c>
      <c r="Z67" s="156"/>
      <c r="AA67" s="156"/>
      <c r="AB67" s="156"/>
      <c r="AC67" s="156"/>
      <c r="AD67" s="156"/>
      <c r="AE67" s="156"/>
    </row>
    <row r="68" spans="3:31" ht="9.9499999999999993" customHeight="1" x14ac:dyDescent="0.25">
      <c r="C68" s="187" t="s">
        <v>1912</v>
      </c>
      <c r="D68" s="156"/>
      <c r="E68" s="156"/>
      <c r="F68" s="156"/>
      <c r="G68" s="156"/>
      <c r="H68" s="156"/>
      <c r="I68" s="156"/>
      <c r="J68" s="156"/>
      <c r="K68" s="249">
        <v>0</v>
      </c>
      <c r="L68" s="156"/>
      <c r="M68" s="156"/>
      <c r="N68" s="156"/>
      <c r="O68" s="156"/>
      <c r="P68" s="187" t="s">
        <v>1674</v>
      </c>
      <c r="Q68" s="156"/>
      <c r="R68" s="249">
        <v>0</v>
      </c>
      <c r="S68" s="156"/>
      <c r="T68" s="156"/>
      <c r="U68" s="156"/>
      <c r="V68" s="156"/>
      <c r="W68" s="156"/>
      <c r="X68" s="156"/>
      <c r="Y68" s="289" t="s">
        <v>1674</v>
      </c>
      <c r="Z68" s="156"/>
      <c r="AA68" s="156"/>
      <c r="AB68" s="156"/>
      <c r="AC68" s="156"/>
      <c r="AD68" s="156"/>
      <c r="AE68" s="156"/>
    </row>
    <row r="69" spans="3:31" ht="9.9499999999999993" customHeight="1" x14ac:dyDescent="0.25">
      <c r="C69" s="187" t="s">
        <v>1913</v>
      </c>
      <c r="D69" s="156"/>
      <c r="E69" s="156"/>
      <c r="F69" s="156"/>
      <c r="G69" s="156"/>
      <c r="H69" s="156"/>
      <c r="I69" s="156"/>
      <c r="J69" s="156"/>
      <c r="K69" s="249">
        <v>-64.47</v>
      </c>
      <c r="L69" s="156"/>
      <c r="M69" s="156"/>
      <c r="N69" s="156"/>
      <c r="O69" s="156"/>
      <c r="P69" s="187" t="s">
        <v>1674</v>
      </c>
      <c r="Q69" s="156"/>
      <c r="R69" s="249">
        <v>-243808.33</v>
      </c>
      <c r="S69" s="156"/>
      <c r="T69" s="156"/>
      <c r="U69" s="156"/>
      <c r="V69" s="156"/>
      <c r="W69" s="156"/>
      <c r="X69" s="156"/>
      <c r="Y69" s="289" t="s">
        <v>1674</v>
      </c>
      <c r="Z69" s="156"/>
      <c r="AA69" s="156"/>
      <c r="AB69" s="156"/>
      <c r="AC69" s="156"/>
      <c r="AD69" s="156"/>
      <c r="AE69" s="156"/>
    </row>
    <row r="70" spans="3:31" ht="9.9499999999999993" customHeight="1" x14ac:dyDescent="0.25">
      <c r="C70" s="187" t="s">
        <v>1914</v>
      </c>
      <c r="D70" s="156"/>
      <c r="E70" s="156"/>
      <c r="F70" s="156"/>
      <c r="G70" s="156"/>
      <c r="H70" s="156"/>
      <c r="I70" s="156"/>
      <c r="J70" s="156"/>
      <c r="K70" s="249">
        <v>0</v>
      </c>
      <c r="L70" s="156"/>
      <c r="M70" s="156"/>
      <c r="N70" s="156"/>
      <c r="O70" s="156"/>
      <c r="P70" s="187" t="s">
        <v>1674</v>
      </c>
      <c r="Q70" s="156"/>
      <c r="R70" s="249">
        <v>0</v>
      </c>
      <c r="S70" s="156"/>
      <c r="T70" s="156"/>
      <c r="U70" s="156"/>
      <c r="V70" s="156"/>
      <c r="W70" s="156"/>
      <c r="X70" s="156"/>
      <c r="Y70" s="289" t="s">
        <v>1674</v>
      </c>
      <c r="Z70" s="156"/>
      <c r="AA70" s="156"/>
      <c r="AB70" s="156"/>
      <c r="AC70" s="156"/>
      <c r="AD70" s="156"/>
      <c r="AE70" s="156"/>
    </row>
    <row r="71" spans="3:31" ht="12.2" customHeight="1" thickBot="1" x14ac:dyDescent="0.3">
      <c r="C71" s="187" t="s">
        <v>1915</v>
      </c>
      <c r="D71" s="156"/>
      <c r="E71" s="156"/>
      <c r="F71" s="156"/>
      <c r="G71" s="156"/>
      <c r="H71" s="156"/>
      <c r="I71" s="156"/>
      <c r="J71" s="156"/>
      <c r="K71" s="290">
        <v>61871947.039999999</v>
      </c>
      <c r="L71" s="186"/>
      <c r="M71" s="186"/>
      <c r="N71" s="186"/>
      <c r="O71" s="186"/>
      <c r="P71" s="187" t="s">
        <v>1674</v>
      </c>
      <c r="Q71" s="156"/>
      <c r="R71" s="290">
        <v>70291512.989999995</v>
      </c>
      <c r="S71" s="186"/>
      <c r="T71" s="186"/>
      <c r="U71" s="186"/>
      <c r="V71" s="186"/>
      <c r="W71" s="186"/>
      <c r="X71" s="186"/>
      <c r="Y71" s="289" t="s">
        <v>1674</v>
      </c>
      <c r="Z71" s="156"/>
      <c r="AA71" s="156"/>
      <c r="AB71" s="156"/>
      <c r="AC71" s="156"/>
      <c r="AD71" s="156"/>
      <c r="AE71" s="156"/>
    </row>
    <row r="72" spans="3:31" ht="17.45" customHeight="1" thickTop="1" x14ac:dyDescent="0.25">
      <c r="C72" s="291" t="s">
        <v>1674</v>
      </c>
      <c r="D72" s="156"/>
      <c r="E72" s="289" t="s">
        <v>1674</v>
      </c>
      <c r="F72" s="156"/>
      <c r="G72" s="156"/>
      <c r="H72" s="156"/>
      <c r="I72" s="156"/>
      <c r="J72" s="156"/>
      <c r="K72" s="292" t="s">
        <v>1674</v>
      </c>
      <c r="L72" s="156"/>
      <c r="M72" s="156"/>
      <c r="N72" s="156"/>
      <c r="O72" s="156"/>
      <c r="P72" s="289" t="s">
        <v>1674</v>
      </c>
      <c r="Q72" s="156"/>
      <c r="R72" s="289" t="s">
        <v>1674</v>
      </c>
      <c r="S72" s="156"/>
      <c r="T72" s="156"/>
      <c r="U72" s="156"/>
      <c r="V72" s="156"/>
      <c r="W72" s="156"/>
      <c r="X72" s="156"/>
      <c r="Y72" s="289" t="s">
        <v>1674</v>
      </c>
      <c r="Z72" s="156"/>
      <c r="AA72" s="156"/>
      <c r="AB72" s="156"/>
      <c r="AC72" s="156"/>
      <c r="AD72" s="156"/>
      <c r="AE72" s="156"/>
    </row>
    <row r="73" spans="3:31" ht="9.9499999999999993" customHeight="1" x14ac:dyDescent="0.25">
      <c r="C73" s="293" t="s">
        <v>1916</v>
      </c>
      <c r="D73" s="156"/>
      <c r="E73" s="156"/>
      <c r="F73" s="156"/>
      <c r="G73" s="156"/>
      <c r="H73" s="156"/>
      <c r="I73" s="156"/>
      <c r="J73" s="156"/>
      <c r="K73" s="156"/>
      <c r="L73" s="156"/>
      <c r="M73" s="156"/>
      <c r="N73" s="156"/>
      <c r="O73" s="156"/>
      <c r="P73" s="156"/>
      <c r="Q73" s="156"/>
      <c r="R73" s="156"/>
      <c r="S73" s="156"/>
      <c r="T73" s="156"/>
      <c r="U73" s="156"/>
      <c r="V73" s="156"/>
      <c r="W73" s="156"/>
      <c r="X73" s="156"/>
      <c r="Y73" s="289" t="s">
        <v>1674</v>
      </c>
      <c r="Z73" s="156"/>
      <c r="AA73" s="156"/>
      <c r="AB73" s="156"/>
      <c r="AC73" s="156"/>
      <c r="AD73" s="156"/>
      <c r="AE73" s="156"/>
    </row>
    <row r="74" spans="3:31" ht="0" hidden="1" customHeight="1" x14ac:dyDescent="0.25"/>
    <row r="75" spans="3:31" ht="2.85" customHeight="1" x14ac:dyDescent="0.25"/>
    <row r="76" spans="3:31" ht="15.4" customHeight="1" x14ac:dyDescent="0.25">
      <c r="C76" s="169" t="s">
        <v>1917</v>
      </c>
      <c r="D76" s="156"/>
      <c r="E76" s="156"/>
      <c r="F76" s="156"/>
      <c r="G76" s="156"/>
      <c r="H76" s="156"/>
      <c r="I76" s="156"/>
      <c r="J76" s="156"/>
      <c r="K76" s="156"/>
      <c r="L76" s="156"/>
      <c r="M76" s="156"/>
      <c r="N76" s="156"/>
      <c r="O76" s="156"/>
      <c r="P76" s="156"/>
      <c r="Q76" s="156"/>
      <c r="R76" s="156"/>
      <c r="S76" s="156"/>
      <c r="T76" s="156"/>
      <c r="U76" s="156"/>
      <c r="V76" s="294" t="s">
        <v>1674</v>
      </c>
      <c r="W76" s="156"/>
      <c r="X76" s="156"/>
      <c r="Y76" s="156"/>
      <c r="Z76" s="156"/>
      <c r="AA76" s="294" t="s">
        <v>1674</v>
      </c>
      <c r="AB76" s="156"/>
      <c r="AC76" s="156"/>
      <c r="AD76" s="156"/>
      <c r="AE76" s="156"/>
    </row>
    <row r="77" spans="3:31" x14ac:dyDescent="0.25">
      <c r="C77" s="291" t="s">
        <v>1918</v>
      </c>
      <c r="D77" s="156"/>
      <c r="E77" s="156"/>
      <c r="F77" s="156"/>
      <c r="G77" s="156"/>
      <c r="H77" s="156"/>
      <c r="I77" s="156"/>
      <c r="J77" s="156"/>
      <c r="K77" s="156"/>
      <c r="L77" s="156"/>
      <c r="M77" s="246" t="s">
        <v>1674</v>
      </c>
      <c r="N77" s="156"/>
      <c r="O77" s="214" t="s">
        <v>79</v>
      </c>
      <c r="P77" s="156"/>
      <c r="Q77" s="156"/>
      <c r="R77" s="156"/>
      <c r="S77" s="156"/>
      <c r="T77" s="156"/>
      <c r="U77" s="188" t="s">
        <v>1674</v>
      </c>
      <c r="V77" s="232" t="s">
        <v>1674</v>
      </c>
      <c r="W77" s="156"/>
      <c r="X77" s="156"/>
      <c r="Y77" s="156"/>
      <c r="Z77" s="156"/>
      <c r="AA77" s="289" t="s">
        <v>1674</v>
      </c>
      <c r="AB77" s="156"/>
      <c r="AC77" s="156"/>
      <c r="AD77" s="156"/>
      <c r="AE77" s="156"/>
    </row>
    <row r="78" spans="3:31" ht="9.9499999999999993" customHeight="1" x14ac:dyDescent="0.25">
      <c r="C78" s="291" t="s">
        <v>1919</v>
      </c>
      <c r="D78" s="156"/>
      <c r="E78" s="156"/>
      <c r="F78" s="156"/>
      <c r="G78" s="156"/>
      <c r="H78" s="156"/>
      <c r="I78" s="156"/>
      <c r="J78" s="156"/>
      <c r="K78" s="156"/>
      <c r="L78" s="156"/>
      <c r="M78" s="246" t="s">
        <v>1695</v>
      </c>
      <c r="N78" s="156"/>
      <c r="O78" s="249">
        <v>38556065100.220001</v>
      </c>
      <c r="P78" s="156"/>
      <c r="Q78" s="156"/>
      <c r="R78" s="156"/>
      <c r="S78" s="156"/>
      <c r="T78" s="156"/>
      <c r="U78" s="188" t="s">
        <v>1674</v>
      </c>
      <c r="V78" s="232" t="s">
        <v>1674</v>
      </c>
      <c r="W78" s="156"/>
      <c r="X78" s="156"/>
      <c r="Y78" s="156"/>
      <c r="Z78" s="156"/>
      <c r="AA78" s="289" t="s">
        <v>1674</v>
      </c>
      <c r="AB78" s="156"/>
      <c r="AC78" s="156"/>
      <c r="AD78" s="156"/>
      <c r="AE78" s="156"/>
    </row>
    <row r="79" spans="3:31" ht="9.9499999999999993" customHeight="1" x14ac:dyDescent="0.25">
      <c r="C79" s="291" t="s">
        <v>1920</v>
      </c>
      <c r="D79" s="156"/>
      <c r="E79" s="156"/>
      <c r="F79" s="156"/>
      <c r="G79" s="156"/>
      <c r="H79" s="156"/>
      <c r="I79" s="156"/>
      <c r="J79" s="156"/>
      <c r="K79" s="156"/>
      <c r="L79" s="156"/>
      <c r="M79" s="246" t="s">
        <v>1695</v>
      </c>
      <c r="N79" s="156"/>
      <c r="O79" s="249">
        <v>37973867001.330002</v>
      </c>
      <c r="P79" s="156"/>
      <c r="Q79" s="156"/>
      <c r="R79" s="156"/>
      <c r="S79" s="156"/>
      <c r="T79" s="156"/>
      <c r="U79" s="188" t="s">
        <v>1674</v>
      </c>
      <c r="V79" s="232" t="s">
        <v>1674</v>
      </c>
      <c r="W79" s="156"/>
      <c r="X79" s="156"/>
      <c r="Y79" s="156"/>
      <c r="Z79" s="156"/>
      <c r="AA79" s="289" t="s">
        <v>1674</v>
      </c>
      <c r="AB79" s="156"/>
      <c r="AC79" s="156"/>
      <c r="AD79" s="156"/>
      <c r="AE79" s="156"/>
    </row>
    <row r="80" spans="3:31" ht="9.9499999999999993" customHeight="1" x14ac:dyDescent="0.25">
      <c r="C80" s="291" t="s">
        <v>580</v>
      </c>
      <c r="D80" s="156"/>
      <c r="E80" s="156"/>
      <c r="F80" s="156"/>
      <c r="G80" s="156"/>
      <c r="H80" s="156"/>
      <c r="I80" s="156"/>
      <c r="J80" s="156"/>
      <c r="K80" s="156"/>
      <c r="L80" s="156"/>
      <c r="M80" s="246" t="s">
        <v>1674</v>
      </c>
      <c r="N80" s="156"/>
      <c r="O80" s="249">
        <v>118860</v>
      </c>
      <c r="P80" s="156"/>
      <c r="Q80" s="156"/>
      <c r="R80" s="156"/>
      <c r="S80" s="156"/>
      <c r="T80" s="156"/>
      <c r="U80" s="188" t="s">
        <v>1674</v>
      </c>
      <c r="V80" s="232" t="s">
        <v>1674</v>
      </c>
      <c r="W80" s="156"/>
      <c r="X80" s="156"/>
      <c r="Y80" s="156"/>
      <c r="Z80" s="156"/>
      <c r="AA80" s="289" t="s">
        <v>1674</v>
      </c>
      <c r="AB80" s="156"/>
      <c r="AC80" s="156"/>
      <c r="AD80" s="156"/>
      <c r="AE80" s="156"/>
    </row>
    <row r="81" spans="3:31" ht="9.9499999999999993" customHeight="1" x14ac:dyDescent="0.25">
      <c r="C81" s="291" t="s">
        <v>1921</v>
      </c>
      <c r="D81" s="156"/>
      <c r="E81" s="156"/>
      <c r="F81" s="156"/>
      <c r="G81" s="156"/>
      <c r="H81" s="156"/>
      <c r="I81" s="156"/>
      <c r="J81" s="156"/>
      <c r="K81" s="156"/>
      <c r="L81" s="156"/>
      <c r="M81" s="246" t="s">
        <v>1695</v>
      </c>
      <c r="N81" s="156"/>
      <c r="O81" s="249">
        <v>319483.98950000003</v>
      </c>
      <c r="P81" s="156"/>
      <c r="Q81" s="156"/>
      <c r="R81" s="156"/>
      <c r="S81" s="156"/>
      <c r="T81" s="156"/>
      <c r="U81" s="188" t="s">
        <v>1674</v>
      </c>
      <c r="V81" s="232" t="s">
        <v>1674</v>
      </c>
      <c r="W81" s="156"/>
      <c r="X81" s="156"/>
      <c r="Y81" s="156"/>
      <c r="Z81" s="156"/>
      <c r="AA81" s="289" t="s">
        <v>1674</v>
      </c>
      <c r="AB81" s="156"/>
      <c r="AC81" s="156"/>
      <c r="AD81" s="156"/>
      <c r="AE81" s="156"/>
    </row>
    <row r="82" spans="3:31" ht="9.9499999999999993" customHeight="1" x14ac:dyDescent="0.25">
      <c r="C82" s="291" t="s">
        <v>1922</v>
      </c>
      <c r="D82" s="156"/>
      <c r="E82" s="156"/>
      <c r="F82" s="156"/>
      <c r="G82" s="156"/>
      <c r="H82" s="156"/>
      <c r="I82" s="156"/>
      <c r="J82" s="156"/>
      <c r="K82" s="156"/>
      <c r="L82" s="156"/>
      <c r="M82" s="246" t="s">
        <v>1674</v>
      </c>
      <c r="N82" s="156"/>
      <c r="O82" s="249">
        <v>112623</v>
      </c>
      <c r="P82" s="156"/>
      <c r="Q82" s="156"/>
      <c r="R82" s="156"/>
      <c r="S82" s="156"/>
      <c r="T82" s="156"/>
      <c r="U82" s="188" t="s">
        <v>1674</v>
      </c>
      <c r="V82" s="232" t="s">
        <v>1674</v>
      </c>
      <c r="W82" s="156"/>
      <c r="X82" s="156"/>
      <c r="Y82" s="156"/>
      <c r="Z82" s="156"/>
      <c r="AA82" s="289" t="s">
        <v>1674</v>
      </c>
      <c r="AB82" s="156"/>
      <c r="AC82" s="156"/>
      <c r="AD82" s="156"/>
      <c r="AE82" s="156"/>
    </row>
    <row r="83" spans="3:31" ht="9.9499999999999993" customHeight="1" x14ac:dyDescent="0.25">
      <c r="C83" s="291" t="s">
        <v>1923</v>
      </c>
      <c r="D83" s="156"/>
      <c r="E83" s="156"/>
      <c r="F83" s="156"/>
      <c r="G83" s="156"/>
      <c r="H83" s="156"/>
      <c r="I83" s="156"/>
      <c r="J83" s="156"/>
      <c r="K83" s="156"/>
      <c r="L83" s="156"/>
      <c r="M83" s="246" t="s">
        <v>1674</v>
      </c>
      <c r="N83" s="156"/>
      <c r="O83" s="249">
        <v>118860</v>
      </c>
      <c r="P83" s="156"/>
      <c r="Q83" s="156"/>
      <c r="R83" s="156"/>
      <c r="S83" s="156"/>
      <c r="T83" s="156"/>
      <c r="U83" s="188" t="s">
        <v>1674</v>
      </c>
      <c r="V83" s="232" t="s">
        <v>1674</v>
      </c>
      <c r="W83" s="156"/>
      <c r="X83" s="156"/>
      <c r="Y83" s="156"/>
      <c r="Z83" s="156"/>
      <c r="AA83" s="289" t="s">
        <v>1674</v>
      </c>
      <c r="AB83" s="156"/>
      <c r="AC83" s="156"/>
      <c r="AD83" s="156"/>
      <c r="AE83" s="156"/>
    </row>
    <row r="84" spans="3:31" x14ac:dyDescent="0.25">
      <c r="C84" s="291" t="s">
        <v>1674</v>
      </c>
      <c r="D84" s="156"/>
      <c r="E84" s="156"/>
      <c r="F84" s="156"/>
      <c r="G84" s="156"/>
      <c r="H84" s="156"/>
      <c r="I84" s="156"/>
      <c r="J84" s="156"/>
      <c r="K84" s="156"/>
      <c r="L84" s="156"/>
      <c r="M84" s="266" t="s">
        <v>1674</v>
      </c>
      <c r="N84" s="156"/>
      <c r="O84" s="266" t="s">
        <v>1924</v>
      </c>
      <c r="P84" s="156"/>
      <c r="Q84" s="156"/>
      <c r="R84" s="156"/>
      <c r="S84" s="156"/>
      <c r="T84" s="156"/>
      <c r="U84" s="188" t="s">
        <v>1674</v>
      </c>
      <c r="V84" s="266" t="s">
        <v>1925</v>
      </c>
      <c r="W84" s="156"/>
      <c r="X84" s="156"/>
      <c r="Y84" s="156"/>
      <c r="Z84" s="156"/>
      <c r="AA84" s="295" t="s">
        <v>1674</v>
      </c>
      <c r="AB84" s="156"/>
      <c r="AC84" s="156"/>
      <c r="AD84" s="156"/>
      <c r="AE84" s="156"/>
    </row>
    <row r="85" spans="3:31" ht="9.9499999999999993" customHeight="1" x14ac:dyDescent="0.25">
      <c r="C85" s="291" t="s">
        <v>1926</v>
      </c>
      <c r="D85" s="156"/>
      <c r="E85" s="156"/>
      <c r="F85" s="156"/>
      <c r="G85" s="156"/>
      <c r="H85" s="156"/>
      <c r="I85" s="156"/>
      <c r="J85" s="156"/>
      <c r="K85" s="156"/>
      <c r="L85" s="156"/>
      <c r="M85" s="246" t="s">
        <v>1674</v>
      </c>
      <c r="N85" s="156"/>
      <c r="O85" s="250">
        <v>0.57579999999999998</v>
      </c>
      <c r="P85" s="156"/>
      <c r="Q85" s="156"/>
      <c r="R85" s="156"/>
      <c r="S85" s="156"/>
      <c r="T85" s="156"/>
      <c r="U85" s="188" t="s">
        <v>1674</v>
      </c>
      <c r="V85" s="250">
        <v>0.51175400000000004</v>
      </c>
      <c r="W85" s="156"/>
      <c r="X85" s="156"/>
      <c r="Y85" s="156"/>
      <c r="Z85" s="156"/>
      <c r="AA85" s="289" t="s">
        <v>1674</v>
      </c>
      <c r="AB85" s="156"/>
      <c r="AC85" s="156"/>
      <c r="AD85" s="156"/>
      <c r="AE85" s="156"/>
    </row>
    <row r="86" spans="3:31" ht="9.9499999999999993" customHeight="1" x14ac:dyDescent="0.25">
      <c r="C86" s="291" t="s">
        <v>1927</v>
      </c>
      <c r="D86" s="156"/>
      <c r="E86" s="156"/>
      <c r="F86" s="156"/>
      <c r="G86" s="156"/>
      <c r="H86" s="156"/>
      <c r="I86" s="156"/>
      <c r="J86" s="156"/>
      <c r="K86" s="156"/>
      <c r="L86" s="156"/>
      <c r="M86" s="246" t="s">
        <v>1674</v>
      </c>
      <c r="N86" s="156"/>
      <c r="O86" s="250">
        <v>0.68115499999999995</v>
      </c>
      <c r="P86" s="156"/>
      <c r="Q86" s="156"/>
      <c r="R86" s="156"/>
      <c r="S86" s="156"/>
      <c r="T86" s="156"/>
      <c r="U86" s="188" t="s">
        <v>1674</v>
      </c>
      <c r="V86" s="250">
        <v>0.593329</v>
      </c>
      <c r="W86" s="156"/>
      <c r="X86" s="156"/>
      <c r="Y86" s="156"/>
      <c r="Z86" s="156"/>
      <c r="AA86" s="289" t="s">
        <v>1674</v>
      </c>
      <c r="AB86" s="156"/>
      <c r="AC86" s="156"/>
      <c r="AD86" s="156"/>
      <c r="AE86" s="156"/>
    </row>
    <row r="87" spans="3:31" ht="9.9499999999999993" customHeight="1" x14ac:dyDescent="0.25">
      <c r="C87" s="291" t="s">
        <v>1928</v>
      </c>
      <c r="D87" s="156"/>
      <c r="E87" s="156"/>
      <c r="F87" s="156"/>
      <c r="G87" s="156"/>
      <c r="H87" s="156"/>
      <c r="I87" s="156"/>
      <c r="J87" s="156"/>
      <c r="K87" s="156"/>
      <c r="L87" s="156"/>
      <c r="M87" s="246" t="s">
        <v>1674</v>
      </c>
      <c r="N87" s="156"/>
      <c r="O87" s="250">
        <v>0.68115499999999995</v>
      </c>
      <c r="P87" s="156"/>
      <c r="Q87" s="156"/>
      <c r="R87" s="156"/>
      <c r="S87" s="156"/>
      <c r="T87" s="156"/>
      <c r="U87" s="188" t="s">
        <v>1674</v>
      </c>
      <c r="V87" s="232" t="s">
        <v>1674</v>
      </c>
      <c r="W87" s="156"/>
      <c r="X87" s="156"/>
      <c r="Y87" s="156"/>
      <c r="Z87" s="156"/>
      <c r="AA87" s="289" t="s">
        <v>1674</v>
      </c>
      <c r="AB87" s="156"/>
      <c r="AC87" s="156"/>
      <c r="AD87" s="156"/>
      <c r="AE87" s="156"/>
    </row>
    <row r="88" spans="3:31" ht="9.9499999999999993" customHeight="1" x14ac:dyDescent="0.25">
      <c r="C88" s="291" t="s">
        <v>1929</v>
      </c>
      <c r="D88" s="156"/>
      <c r="E88" s="156"/>
      <c r="F88" s="156"/>
      <c r="G88" s="156"/>
      <c r="H88" s="156"/>
      <c r="I88" s="156"/>
      <c r="J88" s="156"/>
      <c r="K88" s="156"/>
      <c r="L88" s="156"/>
      <c r="M88" s="246" t="s">
        <v>1674</v>
      </c>
      <c r="N88" s="156"/>
      <c r="O88" s="250">
        <v>4.1186E-2</v>
      </c>
      <c r="P88" s="156"/>
      <c r="Q88" s="156"/>
      <c r="R88" s="156"/>
      <c r="S88" s="156"/>
      <c r="T88" s="156"/>
      <c r="U88" s="188" t="s">
        <v>1674</v>
      </c>
      <c r="V88" s="246" t="s">
        <v>1674</v>
      </c>
      <c r="W88" s="156"/>
      <c r="X88" s="156"/>
      <c r="Y88" s="156"/>
      <c r="Z88" s="156"/>
      <c r="AA88" s="289" t="s">
        <v>1674</v>
      </c>
      <c r="AB88" s="156"/>
      <c r="AC88" s="156"/>
      <c r="AD88" s="156"/>
      <c r="AE88" s="156"/>
    </row>
    <row r="89" spans="3:31" ht="9.9499999999999993" customHeight="1" x14ac:dyDescent="0.25">
      <c r="C89" s="291" t="s">
        <v>1930</v>
      </c>
      <c r="D89" s="156"/>
      <c r="E89" s="156"/>
      <c r="F89" s="156"/>
      <c r="G89" s="156"/>
      <c r="H89" s="156"/>
      <c r="I89" s="156"/>
      <c r="J89" s="156"/>
      <c r="K89" s="156"/>
      <c r="L89" s="156"/>
      <c r="M89" s="246" t="s">
        <v>1674</v>
      </c>
      <c r="N89" s="156"/>
      <c r="O89" s="296">
        <v>28.4</v>
      </c>
      <c r="P89" s="156"/>
      <c r="Q89" s="156"/>
      <c r="R89" s="156"/>
      <c r="S89" s="156"/>
      <c r="T89" s="156"/>
      <c r="U89" s="188" t="s">
        <v>1931</v>
      </c>
      <c r="V89" s="232" t="s">
        <v>1674</v>
      </c>
      <c r="W89" s="156"/>
      <c r="X89" s="156"/>
      <c r="Y89" s="156"/>
      <c r="Z89" s="156"/>
      <c r="AA89" s="289" t="s">
        <v>1674</v>
      </c>
      <c r="AB89" s="156"/>
      <c r="AC89" s="156"/>
      <c r="AD89" s="156"/>
      <c r="AE89" s="156"/>
    </row>
    <row r="90" spans="3:31" ht="9.9499999999999993" customHeight="1" x14ac:dyDescent="0.25">
      <c r="C90" s="291" t="s">
        <v>1932</v>
      </c>
      <c r="D90" s="156"/>
      <c r="E90" s="156"/>
      <c r="F90" s="156"/>
      <c r="G90" s="156"/>
      <c r="H90" s="156"/>
      <c r="I90" s="156"/>
      <c r="J90" s="156"/>
      <c r="K90" s="156"/>
      <c r="L90" s="156"/>
      <c r="M90" s="246" t="s">
        <v>1674</v>
      </c>
      <c r="N90" s="156"/>
      <c r="O90" s="296">
        <v>51.332599999999999</v>
      </c>
      <c r="P90" s="156"/>
      <c r="Q90" s="156"/>
      <c r="R90" s="156"/>
      <c r="S90" s="156"/>
      <c r="T90" s="156"/>
      <c r="U90" s="188" t="s">
        <v>1931</v>
      </c>
      <c r="V90" s="232" t="s">
        <v>1674</v>
      </c>
      <c r="W90" s="156"/>
      <c r="X90" s="156"/>
      <c r="Y90" s="156"/>
      <c r="Z90" s="156"/>
      <c r="AA90" s="289" t="s">
        <v>1674</v>
      </c>
      <c r="AB90" s="156"/>
      <c r="AC90" s="156"/>
      <c r="AD90" s="156"/>
      <c r="AE90" s="156"/>
    </row>
    <row r="91" spans="3:31" ht="9.9499999999999993" customHeight="1" x14ac:dyDescent="0.25">
      <c r="C91" s="291" t="s">
        <v>1933</v>
      </c>
      <c r="D91" s="156"/>
      <c r="E91" s="156"/>
      <c r="F91" s="156"/>
      <c r="G91" s="156"/>
      <c r="H91" s="156"/>
      <c r="I91" s="156"/>
      <c r="J91" s="156"/>
      <c r="K91" s="156"/>
      <c r="L91" s="156"/>
      <c r="M91" s="246" t="s">
        <v>1674</v>
      </c>
      <c r="N91" s="156"/>
      <c r="O91" s="296">
        <v>22.931000000000001</v>
      </c>
      <c r="P91" s="156"/>
      <c r="Q91" s="156"/>
      <c r="R91" s="156"/>
      <c r="S91" s="156"/>
      <c r="T91" s="156"/>
      <c r="U91" s="188" t="s">
        <v>1931</v>
      </c>
      <c r="V91" s="232" t="s">
        <v>1674</v>
      </c>
      <c r="W91" s="156"/>
      <c r="X91" s="156"/>
      <c r="Y91" s="156"/>
      <c r="Z91" s="156"/>
      <c r="AA91" s="289" t="s">
        <v>1674</v>
      </c>
      <c r="AB91" s="156"/>
      <c r="AC91" s="156"/>
      <c r="AD91" s="156"/>
      <c r="AE91" s="156"/>
    </row>
    <row r="92" spans="3:31" ht="9.9499999999999993" customHeight="1" x14ac:dyDescent="0.25">
      <c r="C92" s="291" t="s">
        <v>1934</v>
      </c>
      <c r="D92" s="156"/>
      <c r="E92" s="156"/>
      <c r="F92" s="156"/>
      <c r="G92" s="156"/>
      <c r="H92" s="156"/>
      <c r="I92" s="156"/>
      <c r="J92" s="156"/>
      <c r="K92" s="156"/>
      <c r="L92" s="156"/>
      <c r="M92" s="246" t="s">
        <v>1674</v>
      </c>
      <c r="N92" s="156"/>
      <c r="O92" s="246" t="s">
        <v>1849</v>
      </c>
      <c r="P92" s="156"/>
      <c r="Q92" s="156"/>
      <c r="R92" s="156"/>
      <c r="S92" s="156"/>
      <c r="T92" s="156"/>
      <c r="U92" s="188" t="s">
        <v>1674</v>
      </c>
      <c r="V92" s="232" t="s">
        <v>1674</v>
      </c>
      <c r="W92" s="156"/>
      <c r="X92" s="156"/>
      <c r="Y92" s="156"/>
      <c r="Z92" s="156"/>
      <c r="AA92" s="289" t="s">
        <v>1674</v>
      </c>
      <c r="AB92" s="156"/>
      <c r="AC92" s="156"/>
      <c r="AD92" s="156"/>
      <c r="AE92" s="156"/>
    </row>
    <row r="93" spans="3:31" x14ac:dyDescent="0.25">
      <c r="C93" s="297" t="s">
        <v>1674</v>
      </c>
      <c r="D93" s="156"/>
      <c r="E93" s="156"/>
      <c r="F93" s="297" t="s">
        <v>1674</v>
      </c>
      <c r="G93" s="156"/>
      <c r="H93" s="297" t="s">
        <v>1674</v>
      </c>
      <c r="I93" s="156"/>
      <c r="J93" s="156"/>
      <c r="K93" s="156"/>
      <c r="L93" s="156"/>
      <c r="M93" s="298" t="s">
        <v>1674</v>
      </c>
      <c r="N93" s="156"/>
      <c r="O93" s="297" t="s">
        <v>1674</v>
      </c>
      <c r="P93" s="156"/>
      <c r="Q93" s="156"/>
      <c r="R93" s="156"/>
      <c r="S93" s="156"/>
      <c r="T93" s="156"/>
      <c r="U93" s="299" t="s">
        <v>1674</v>
      </c>
      <c r="V93" s="297" t="s">
        <v>1674</v>
      </c>
      <c r="W93" s="156"/>
      <c r="X93" s="156"/>
      <c r="Y93" s="156"/>
      <c r="Z93" s="156"/>
      <c r="AA93" s="297" t="s">
        <v>1674</v>
      </c>
      <c r="AB93" s="156"/>
      <c r="AC93" s="156"/>
      <c r="AD93" s="156"/>
      <c r="AE93" s="156"/>
    </row>
    <row r="94" spans="3:31" ht="18.399999999999999" customHeight="1" x14ac:dyDescent="0.25">
      <c r="C94" s="262" t="s">
        <v>1935</v>
      </c>
      <c r="D94" s="156"/>
      <c r="E94" s="156"/>
      <c r="F94" s="156"/>
      <c r="G94" s="156"/>
      <c r="H94" s="156"/>
      <c r="I94" s="156"/>
      <c r="J94" s="156"/>
      <c r="K94" s="156"/>
      <c r="L94" s="156"/>
      <c r="M94" s="156"/>
      <c r="N94" s="156"/>
      <c r="O94" s="156"/>
      <c r="P94" s="156"/>
      <c r="Q94" s="156"/>
      <c r="R94" s="156"/>
      <c r="S94" s="156"/>
      <c r="T94" s="156"/>
      <c r="U94" s="156"/>
      <c r="V94" s="156"/>
      <c r="W94" s="156"/>
      <c r="X94" s="156"/>
      <c r="Y94" s="156"/>
    </row>
    <row r="95" spans="3:31" ht="1.5" customHeight="1" x14ac:dyDescent="0.25"/>
  </sheetData>
  <mergeCells count="396">
    <mergeCell ref="V93:Z93"/>
    <mergeCell ref="AA93:AE93"/>
    <mergeCell ref="C94:Y94"/>
    <mergeCell ref="C92:L92"/>
    <mergeCell ref="M92:N92"/>
    <mergeCell ref="O92:T92"/>
    <mergeCell ref="V92:Z92"/>
    <mergeCell ref="AA92:AE92"/>
    <mergeCell ref="C93:E93"/>
    <mergeCell ref="F93:G93"/>
    <mergeCell ref="H93:L93"/>
    <mergeCell ref="M93:N93"/>
    <mergeCell ref="O93:T93"/>
    <mergeCell ref="C90:L90"/>
    <mergeCell ref="M90:N90"/>
    <mergeCell ref="O90:T90"/>
    <mergeCell ref="V90:Z90"/>
    <mergeCell ref="AA90:AE90"/>
    <mergeCell ref="C91:L91"/>
    <mergeCell ref="M91:N91"/>
    <mergeCell ref="O91:T91"/>
    <mergeCell ref="V91:Z91"/>
    <mergeCell ref="AA91:AE91"/>
    <mergeCell ref="C88:L88"/>
    <mergeCell ref="M88:N88"/>
    <mergeCell ref="O88:T88"/>
    <mergeCell ref="V88:Z88"/>
    <mergeCell ref="AA88:AE88"/>
    <mergeCell ref="C89:L89"/>
    <mergeCell ref="M89:N89"/>
    <mergeCell ref="O89:T89"/>
    <mergeCell ref="V89:Z89"/>
    <mergeCell ref="AA89:AE89"/>
    <mergeCell ref="C86:L86"/>
    <mergeCell ref="M86:N86"/>
    <mergeCell ref="O86:T86"/>
    <mergeCell ref="V86:Z86"/>
    <mergeCell ref="AA86:AE86"/>
    <mergeCell ref="C87:L87"/>
    <mergeCell ref="M87:N87"/>
    <mergeCell ref="O87:T87"/>
    <mergeCell ref="V87:Z87"/>
    <mergeCell ref="AA87:AE87"/>
    <mergeCell ref="C84:L84"/>
    <mergeCell ref="M84:N84"/>
    <mergeCell ref="O84:T84"/>
    <mergeCell ref="V84:Z84"/>
    <mergeCell ref="AA84:AE84"/>
    <mergeCell ref="C85:L85"/>
    <mergeCell ref="M85:N85"/>
    <mergeCell ref="O85:T85"/>
    <mergeCell ref="V85:Z85"/>
    <mergeCell ref="AA85:AE85"/>
    <mergeCell ref="C82:L82"/>
    <mergeCell ref="M82:N82"/>
    <mergeCell ref="O82:T82"/>
    <mergeCell ref="V82:Z82"/>
    <mergeCell ref="AA82:AE82"/>
    <mergeCell ref="C83:L83"/>
    <mergeCell ref="M83:N83"/>
    <mergeCell ref="O83:T83"/>
    <mergeCell ref="V83:Z83"/>
    <mergeCell ref="AA83:AE83"/>
    <mergeCell ref="C80:L80"/>
    <mergeCell ref="M80:N80"/>
    <mergeCell ref="O80:T80"/>
    <mergeCell ref="V80:Z80"/>
    <mergeCell ref="AA80:AE80"/>
    <mergeCell ref="C81:L81"/>
    <mergeCell ref="M81:N81"/>
    <mergeCell ref="O81:T81"/>
    <mergeCell ref="V81:Z81"/>
    <mergeCell ref="AA81:AE81"/>
    <mergeCell ref="C78:L78"/>
    <mergeCell ref="M78:N78"/>
    <mergeCell ref="O78:T78"/>
    <mergeCell ref="V78:Z78"/>
    <mergeCell ref="AA78:AE78"/>
    <mergeCell ref="C79:L79"/>
    <mergeCell ref="M79:N79"/>
    <mergeCell ref="O79:T79"/>
    <mergeCell ref="V79:Z79"/>
    <mergeCell ref="AA79:AE79"/>
    <mergeCell ref="C73:X73"/>
    <mergeCell ref="Y73:AE73"/>
    <mergeCell ref="C76:U76"/>
    <mergeCell ref="V76:Z76"/>
    <mergeCell ref="AA76:AE76"/>
    <mergeCell ref="C77:L77"/>
    <mergeCell ref="M77:N77"/>
    <mergeCell ref="O77:T77"/>
    <mergeCell ref="V77:Z77"/>
    <mergeCell ref="AA77:AE77"/>
    <mergeCell ref="C72:D72"/>
    <mergeCell ref="E72:J72"/>
    <mergeCell ref="K72:O72"/>
    <mergeCell ref="P72:Q72"/>
    <mergeCell ref="R72:X72"/>
    <mergeCell ref="Y72:AE72"/>
    <mergeCell ref="C70:J70"/>
    <mergeCell ref="K70:O70"/>
    <mergeCell ref="P70:Q70"/>
    <mergeCell ref="R70:X70"/>
    <mergeCell ref="Y70:AE70"/>
    <mergeCell ref="C71:J71"/>
    <mergeCell ref="K71:O71"/>
    <mergeCell ref="P71:Q71"/>
    <mergeCell ref="R71:X71"/>
    <mergeCell ref="Y71:AE71"/>
    <mergeCell ref="C68:J68"/>
    <mergeCell ref="K68:O68"/>
    <mergeCell ref="P68:Q68"/>
    <mergeCell ref="R68:X68"/>
    <mergeCell ref="Y68:AE68"/>
    <mergeCell ref="C69:J69"/>
    <mergeCell ref="K69:O69"/>
    <mergeCell ref="P69:Q69"/>
    <mergeCell ref="R69:X69"/>
    <mergeCell ref="Y69:AE69"/>
    <mergeCell ref="C66:J66"/>
    <mergeCell ref="K66:O66"/>
    <mergeCell ref="P66:Q66"/>
    <mergeCell ref="R66:X66"/>
    <mergeCell ref="Y66:AE66"/>
    <mergeCell ref="C67:J67"/>
    <mergeCell ref="K67:O67"/>
    <mergeCell ref="P67:Q67"/>
    <mergeCell ref="R67:X67"/>
    <mergeCell ref="Y67:AE67"/>
    <mergeCell ref="C64:J64"/>
    <mergeCell ref="K64:O64"/>
    <mergeCell ref="P64:Q64"/>
    <mergeCell ref="R64:X64"/>
    <mergeCell ref="Y64:AE64"/>
    <mergeCell ref="C65:J65"/>
    <mergeCell ref="K65:O65"/>
    <mergeCell ref="P65:Q65"/>
    <mergeCell ref="R65:X65"/>
    <mergeCell ref="Y65:AE65"/>
    <mergeCell ref="C62:J62"/>
    <mergeCell ref="K62:O62"/>
    <mergeCell ref="P62:Q62"/>
    <mergeCell ref="R62:X62"/>
    <mergeCell ref="Y62:AE62"/>
    <mergeCell ref="C63:J63"/>
    <mergeCell ref="K63:O63"/>
    <mergeCell ref="P63:Q63"/>
    <mergeCell ref="R63:X63"/>
    <mergeCell ref="Y63:AE63"/>
    <mergeCell ref="C60:J60"/>
    <mergeCell ref="K60:O60"/>
    <mergeCell ref="P60:Q60"/>
    <mergeCell ref="R60:X60"/>
    <mergeCell ref="Y60:AE60"/>
    <mergeCell ref="C61:J61"/>
    <mergeCell ref="K61:O61"/>
    <mergeCell ref="P61:Q61"/>
    <mergeCell ref="R61:X61"/>
    <mergeCell ref="Y61:AE61"/>
    <mergeCell ref="C58:J58"/>
    <mergeCell ref="K58:O58"/>
    <mergeCell ref="P58:Q58"/>
    <mergeCell ref="R58:X58"/>
    <mergeCell ref="Y58:AE58"/>
    <mergeCell ref="K59:O59"/>
    <mergeCell ref="P59:Q59"/>
    <mergeCell ref="R59:X59"/>
    <mergeCell ref="Y59:AE59"/>
    <mergeCell ref="C56:J56"/>
    <mergeCell ref="K56:O56"/>
    <mergeCell ref="P56:Q56"/>
    <mergeCell ref="R56:X56"/>
    <mergeCell ref="Y56:AE56"/>
    <mergeCell ref="C57:J57"/>
    <mergeCell ref="K57:O57"/>
    <mergeCell ref="P57:Q57"/>
    <mergeCell ref="R57:X57"/>
    <mergeCell ref="Y57:AE57"/>
    <mergeCell ref="C54:J54"/>
    <mergeCell ref="K54:O54"/>
    <mergeCell ref="P54:Q54"/>
    <mergeCell ref="R54:X54"/>
    <mergeCell ref="Y54:AE54"/>
    <mergeCell ref="C55:J55"/>
    <mergeCell ref="K55:O55"/>
    <mergeCell ref="P55:Q55"/>
    <mergeCell ref="R55:X55"/>
    <mergeCell ref="Y55:AE55"/>
    <mergeCell ref="C53:D53"/>
    <mergeCell ref="E53:J53"/>
    <mergeCell ref="K53:O53"/>
    <mergeCell ref="P53:Q53"/>
    <mergeCell ref="R53:X53"/>
    <mergeCell ref="Y53:AE53"/>
    <mergeCell ref="C49:J49"/>
    <mergeCell ref="K49:O49"/>
    <mergeCell ref="P49:Q49"/>
    <mergeCell ref="R49:X49"/>
    <mergeCell ref="Y49:AE49"/>
    <mergeCell ref="C52:AE52"/>
    <mergeCell ref="C47:J47"/>
    <mergeCell ref="K47:O47"/>
    <mergeCell ref="P47:Q47"/>
    <mergeCell ref="R47:X47"/>
    <mergeCell ref="Y47:AE47"/>
    <mergeCell ref="C48:J48"/>
    <mergeCell ref="K48:O48"/>
    <mergeCell ref="P48:Q48"/>
    <mergeCell ref="R48:X48"/>
    <mergeCell ref="Y48:AE48"/>
    <mergeCell ref="C45:J45"/>
    <mergeCell ref="K45:O45"/>
    <mergeCell ref="P45:Q45"/>
    <mergeCell ref="R45:X45"/>
    <mergeCell ref="Y45:AE45"/>
    <mergeCell ref="C46:AE46"/>
    <mergeCell ref="C43:J43"/>
    <mergeCell ref="K43:O43"/>
    <mergeCell ref="P43:Q43"/>
    <mergeCell ref="R43:X43"/>
    <mergeCell ref="Y43:AE43"/>
    <mergeCell ref="C44:J44"/>
    <mergeCell ref="K44:O44"/>
    <mergeCell ref="P44:Q44"/>
    <mergeCell ref="R44:X44"/>
    <mergeCell ref="Y44:AE44"/>
    <mergeCell ref="B38:AA38"/>
    <mergeCell ref="C40:AE41"/>
    <mergeCell ref="C42:J42"/>
    <mergeCell ref="K42:O42"/>
    <mergeCell ref="P42:Q42"/>
    <mergeCell ref="R42:X42"/>
    <mergeCell ref="Y42:AE42"/>
    <mergeCell ref="AC35:AE35"/>
    <mergeCell ref="B36:K36"/>
    <mergeCell ref="L36:M36"/>
    <mergeCell ref="N36:R36"/>
    <mergeCell ref="T36:W36"/>
    <mergeCell ref="X36:AB36"/>
    <mergeCell ref="AC36:AE36"/>
    <mergeCell ref="B35:C35"/>
    <mergeCell ref="D35:K35"/>
    <mergeCell ref="L35:M35"/>
    <mergeCell ref="N35:R35"/>
    <mergeCell ref="T35:W35"/>
    <mergeCell ref="X35:AB35"/>
    <mergeCell ref="B34:K34"/>
    <mergeCell ref="L34:M34"/>
    <mergeCell ref="N34:R34"/>
    <mergeCell ref="T34:W34"/>
    <mergeCell ref="X34:AB34"/>
    <mergeCell ref="AC34:AE34"/>
    <mergeCell ref="B33:K33"/>
    <mergeCell ref="L33:M33"/>
    <mergeCell ref="N33:R33"/>
    <mergeCell ref="T33:W33"/>
    <mergeCell ref="X33:AB33"/>
    <mergeCell ref="AC33:AE33"/>
    <mergeCell ref="B32:K32"/>
    <mergeCell ref="L32:M32"/>
    <mergeCell ref="N32:R32"/>
    <mergeCell ref="T32:W32"/>
    <mergeCell ref="X32:AB32"/>
    <mergeCell ref="AC32:AE32"/>
    <mergeCell ref="B31:K31"/>
    <mergeCell ref="L31:M31"/>
    <mergeCell ref="N31:R31"/>
    <mergeCell ref="T31:W31"/>
    <mergeCell ref="X31:AB31"/>
    <mergeCell ref="AC31:AE31"/>
    <mergeCell ref="B30:K30"/>
    <mergeCell ref="L30:M30"/>
    <mergeCell ref="N30:R30"/>
    <mergeCell ref="T30:W30"/>
    <mergeCell ref="X30:AB30"/>
    <mergeCell ref="AC30:AE30"/>
    <mergeCell ref="B29:K29"/>
    <mergeCell ref="L29:M29"/>
    <mergeCell ref="N29:R29"/>
    <mergeCell ref="T29:W29"/>
    <mergeCell ref="X29:AB29"/>
    <mergeCell ref="AC29:AE29"/>
    <mergeCell ref="B28:K28"/>
    <mergeCell ref="L28:M28"/>
    <mergeCell ref="N28:R28"/>
    <mergeCell ref="T28:W28"/>
    <mergeCell ref="X28:AB28"/>
    <mergeCell ref="AC28:AE28"/>
    <mergeCell ref="B27:K27"/>
    <mergeCell ref="L27:M27"/>
    <mergeCell ref="N27:R27"/>
    <mergeCell ref="T27:W27"/>
    <mergeCell ref="X27:AB27"/>
    <mergeCell ref="AC27:AE27"/>
    <mergeCell ref="B26:K26"/>
    <mergeCell ref="L26:M26"/>
    <mergeCell ref="N26:R26"/>
    <mergeCell ref="T26:W26"/>
    <mergeCell ref="X26:AB26"/>
    <mergeCell ref="AC26:AE26"/>
    <mergeCell ref="AC23:AE23"/>
    <mergeCell ref="B24:AB24"/>
    <mergeCell ref="AC24:AE24"/>
    <mergeCell ref="B25:K25"/>
    <mergeCell ref="L25:M25"/>
    <mergeCell ref="N25:R25"/>
    <mergeCell ref="T25:W25"/>
    <mergeCell ref="X25:AB25"/>
    <mergeCell ref="AC25:AE25"/>
    <mergeCell ref="B21:AA21"/>
    <mergeCell ref="B23:C23"/>
    <mergeCell ref="D23:K23"/>
    <mergeCell ref="L23:M23"/>
    <mergeCell ref="N23:R23"/>
    <mergeCell ref="T23:W23"/>
    <mergeCell ref="X23:AB23"/>
    <mergeCell ref="B20:K20"/>
    <mergeCell ref="L20:M20"/>
    <mergeCell ref="N20:R20"/>
    <mergeCell ref="T20:W20"/>
    <mergeCell ref="X20:AB20"/>
    <mergeCell ref="AC20:AE20"/>
    <mergeCell ref="B19:K19"/>
    <mergeCell ref="L19:M19"/>
    <mergeCell ref="N19:R19"/>
    <mergeCell ref="T19:W19"/>
    <mergeCell ref="X19:AB19"/>
    <mergeCell ref="AC19:AE19"/>
    <mergeCell ref="B18:K18"/>
    <mergeCell ref="L18:M18"/>
    <mergeCell ref="N18:R18"/>
    <mergeCell ref="T18:W18"/>
    <mergeCell ref="X18:AB18"/>
    <mergeCell ref="AC18:AE18"/>
    <mergeCell ref="B17:K17"/>
    <mergeCell ref="L17:M17"/>
    <mergeCell ref="N17:R17"/>
    <mergeCell ref="T17:W17"/>
    <mergeCell ref="X17:AB17"/>
    <mergeCell ref="AC17:AE17"/>
    <mergeCell ref="B16:K16"/>
    <mergeCell ref="L16:M16"/>
    <mergeCell ref="N16:R16"/>
    <mergeCell ref="T16:W16"/>
    <mergeCell ref="X16:AB16"/>
    <mergeCell ref="AC16:AE16"/>
    <mergeCell ref="B15:K15"/>
    <mergeCell ref="L15:M15"/>
    <mergeCell ref="N15:R15"/>
    <mergeCell ref="T15:W15"/>
    <mergeCell ref="X15:AB15"/>
    <mergeCell ref="AC15:AE15"/>
    <mergeCell ref="B14:K14"/>
    <mergeCell ref="L14:M14"/>
    <mergeCell ref="N14:R14"/>
    <mergeCell ref="T14:W14"/>
    <mergeCell ref="X14:AB14"/>
    <mergeCell ref="AC14:AE14"/>
    <mergeCell ref="B13:K13"/>
    <mergeCell ref="L13:M13"/>
    <mergeCell ref="N13:R13"/>
    <mergeCell ref="T13:W13"/>
    <mergeCell ref="X13:AB13"/>
    <mergeCell ref="AC13:AE13"/>
    <mergeCell ref="B12:K12"/>
    <mergeCell ref="L12:M12"/>
    <mergeCell ref="N12:R12"/>
    <mergeCell ref="T12:W12"/>
    <mergeCell ref="X12:AB12"/>
    <mergeCell ref="AC12:AE12"/>
    <mergeCell ref="B11:K11"/>
    <mergeCell ref="L11:M11"/>
    <mergeCell ref="N11:R11"/>
    <mergeCell ref="T11:W11"/>
    <mergeCell ref="X11:AB11"/>
    <mergeCell ref="AC11:AE11"/>
    <mergeCell ref="AC9:AE9"/>
    <mergeCell ref="B10:K10"/>
    <mergeCell ref="L10:M10"/>
    <mergeCell ref="N10:R10"/>
    <mergeCell ref="T10:W10"/>
    <mergeCell ref="X10:AB10"/>
    <mergeCell ref="AC10:AE10"/>
    <mergeCell ref="B9:C9"/>
    <mergeCell ref="D9:K9"/>
    <mergeCell ref="L9:M9"/>
    <mergeCell ref="N9:R9"/>
    <mergeCell ref="T9:W9"/>
    <mergeCell ref="X9:AB9"/>
    <mergeCell ref="A2:F5"/>
    <mergeCell ref="I3:V3"/>
    <mergeCell ref="J5:O6"/>
    <mergeCell ref="Q5:AC6"/>
    <mergeCell ref="B8:W8"/>
    <mergeCell ref="X8:AB8"/>
    <mergeCell ref="AC8:AE8"/>
  </mergeCells>
  <pageMargins left="0.23622047244094491" right="0.23622047244094491" top="0.23622047244094491" bottom="0.59055118110236227" header="0.23622047244094491" footer="0.23622047244094491"/>
  <pageSetup scale="95" fitToHeight="0" orientation="portrait" horizontalDpi="300" verticalDpi="300" r:id="rId1"/>
  <headerFooter>
    <oddFooter>&amp;L&amp;"Calibri,Regular"&amp;8BMO Covered Bond Program&amp;C&amp;"Calibri,Regular"&amp;8Monthly Investor Report - February 28, 2026&amp;R&amp;"Calibri,Regular"&amp;8&amp;P of &amp;N</oddFooter>
  </headerFooter>
  <rowBreaks count="1" manualBreakCount="1">
    <brk id="51" max="16383" man="1"/>
  </rowBreaks>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6B3BC-EE76-414D-B7D5-47507C902B8F}">
  <sheetPr>
    <tabColor rgb="FF243386"/>
    <pageSetUpPr fitToPage="1"/>
  </sheetPr>
  <dimension ref="A1:S148"/>
  <sheetViews>
    <sheetView showGridLines="0" view="pageBreakPreview" zoomScale="150" zoomScaleNormal="100" zoomScaleSheetLayoutView="150" workbookViewId="0">
      <pane ySplit="7" topLeftCell="A8" activePane="bottomLeft" state="frozen"/>
      <selection activeCell="C42" sqref="C42:J42"/>
      <selection pane="bottomLeft" activeCell="B42" sqref="B42:K42"/>
    </sheetView>
  </sheetViews>
  <sheetFormatPr defaultRowHeight="15" x14ac:dyDescent="0.25"/>
  <cols>
    <col min="1" max="1" width="0.5703125" style="159" customWidth="1"/>
    <col min="2" max="2" width="26.85546875" style="159" customWidth="1"/>
    <col min="3" max="3" width="0.5703125" style="159" customWidth="1"/>
    <col min="4" max="4" width="0.42578125" style="159" customWidth="1"/>
    <col min="5" max="5" width="1.28515625" style="159" customWidth="1"/>
    <col min="6" max="6" width="11.5703125" style="159" customWidth="1"/>
    <col min="7" max="7" width="4.5703125" style="159" customWidth="1"/>
    <col min="8" max="8" width="10.5703125" style="159" customWidth="1"/>
    <col min="9" max="10" width="1.42578125" style="159" customWidth="1"/>
    <col min="11" max="11" width="1.28515625" style="159" customWidth="1"/>
    <col min="12" max="12" width="1" style="159" customWidth="1"/>
    <col min="13" max="13" width="13.7109375" style="159" customWidth="1"/>
    <col min="14" max="14" width="4.5703125" style="159" customWidth="1"/>
    <col min="15" max="15" width="8.42578125" style="159" customWidth="1"/>
    <col min="16" max="16" width="3.5703125" style="159" customWidth="1"/>
    <col min="17" max="17" width="15.42578125" style="159" customWidth="1"/>
    <col min="18" max="18" width="0" style="159" hidden="1" customWidth="1"/>
    <col min="19" max="19" width="0.42578125" style="159" customWidth="1"/>
    <col min="20" max="20" width="0" style="159" hidden="1" customWidth="1"/>
    <col min="21" max="21" width="0.140625" style="159" customWidth="1"/>
    <col min="22" max="16384" width="9.140625" style="159"/>
  </cols>
  <sheetData>
    <row r="1" spans="1:19" ht="0.2" customHeight="1" x14ac:dyDescent="0.25"/>
    <row r="2" spans="1:19" ht="8.65" customHeight="1" x14ac:dyDescent="0.25">
      <c r="A2" s="156"/>
      <c r="B2" s="156"/>
    </row>
    <row r="3" spans="1:19" ht="15.2" customHeight="1" x14ac:dyDescent="0.25">
      <c r="A3" s="156"/>
      <c r="B3" s="156"/>
      <c r="E3" s="201" t="s">
        <v>1675</v>
      </c>
      <c r="F3" s="156"/>
      <c r="G3" s="156"/>
      <c r="H3" s="156"/>
      <c r="I3" s="156"/>
      <c r="J3" s="156"/>
      <c r="K3" s="156"/>
      <c r="L3" s="156"/>
      <c r="M3" s="156"/>
      <c r="N3" s="156"/>
      <c r="O3" s="156"/>
    </row>
    <row r="4" spans="1:19" ht="0" hidden="1" customHeight="1" x14ac:dyDescent="0.25">
      <c r="A4" s="156"/>
      <c r="B4" s="156"/>
    </row>
    <row r="5" spans="1:19" ht="7.5" customHeight="1" x14ac:dyDescent="0.25">
      <c r="A5" s="156"/>
      <c r="B5" s="156"/>
      <c r="F5" s="165" t="s">
        <v>1676</v>
      </c>
      <c r="G5" s="156"/>
      <c r="H5" s="156"/>
      <c r="I5" s="156"/>
      <c r="J5" s="156"/>
      <c r="M5" s="202" t="s">
        <v>1677</v>
      </c>
      <c r="N5" s="156"/>
      <c r="O5" s="156"/>
      <c r="P5" s="156"/>
      <c r="Q5" s="156"/>
    </row>
    <row r="6" spans="1:19" x14ac:dyDescent="0.25">
      <c r="F6" s="156"/>
      <c r="G6" s="156"/>
      <c r="H6" s="156"/>
      <c r="I6" s="156"/>
      <c r="J6" s="156"/>
      <c r="M6" s="156"/>
      <c r="N6" s="156"/>
      <c r="O6" s="156"/>
      <c r="P6" s="156"/>
      <c r="Q6" s="156"/>
    </row>
    <row r="7" spans="1:19" ht="9" customHeight="1" x14ac:dyDescent="0.25"/>
    <row r="8" spans="1:19" ht="15.4" customHeight="1" x14ac:dyDescent="0.25">
      <c r="B8" s="300" t="s">
        <v>1936</v>
      </c>
      <c r="C8" s="156"/>
      <c r="D8" s="156"/>
      <c r="E8" s="156"/>
      <c r="F8" s="156"/>
      <c r="G8" s="156"/>
      <c r="H8" s="156"/>
      <c r="I8" s="156"/>
      <c r="J8" s="156"/>
      <c r="K8" s="156"/>
      <c r="L8" s="156"/>
      <c r="M8" s="156"/>
      <c r="N8" s="156"/>
      <c r="O8" s="156"/>
      <c r="P8" s="156"/>
      <c r="Q8" s="301" t="s">
        <v>1674</v>
      </c>
      <c r="R8" s="156"/>
      <c r="S8" s="156"/>
    </row>
    <row r="9" spans="1:19" x14ac:dyDescent="0.25">
      <c r="B9" s="302" t="s">
        <v>1674</v>
      </c>
      <c r="C9" s="156"/>
      <c r="D9" s="303" t="s">
        <v>1674</v>
      </c>
      <c r="E9" s="156"/>
      <c r="F9" s="156"/>
      <c r="G9" s="304" t="s">
        <v>1674</v>
      </c>
      <c r="H9" s="304" t="s">
        <v>1674</v>
      </c>
      <c r="I9" s="304" t="s">
        <v>1674</v>
      </c>
      <c r="J9" s="303" t="s">
        <v>1674</v>
      </c>
      <c r="K9" s="156"/>
      <c r="L9" s="303" t="s">
        <v>1674</v>
      </c>
      <c r="M9" s="156"/>
      <c r="N9" s="304" t="s">
        <v>1674</v>
      </c>
      <c r="O9" s="303" t="s">
        <v>1674</v>
      </c>
      <c r="P9" s="156"/>
      <c r="Q9" s="303" t="s">
        <v>1674</v>
      </c>
      <c r="R9" s="156"/>
      <c r="S9" s="156"/>
    </row>
    <row r="10" spans="1:19" x14ac:dyDescent="0.25">
      <c r="B10" s="196" t="s">
        <v>1937</v>
      </c>
      <c r="C10" s="156"/>
      <c r="D10" s="305" t="s">
        <v>580</v>
      </c>
      <c r="E10" s="279"/>
      <c r="F10" s="279"/>
      <c r="G10" s="306" t="s">
        <v>1674</v>
      </c>
      <c r="H10" s="307" t="s">
        <v>1938</v>
      </c>
      <c r="I10" s="308" t="s">
        <v>1674</v>
      </c>
      <c r="J10" s="305" t="s">
        <v>1674</v>
      </c>
      <c r="K10" s="279"/>
      <c r="L10" s="305" t="s">
        <v>1939</v>
      </c>
      <c r="M10" s="279"/>
      <c r="N10" s="308" t="s">
        <v>1674</v>
      </c>
      <c r="O10" s="305" t="s">
        <v>1938</v>
      </c>
      <c r="P10" s="279"/>
      <c r="Q10" s="309" t="s">
        <v>1674</v>
      </c>
      <c r="R10" s="156"/>
      <c r="S10" s="156"/>
    </row>
    <row r="11" spans="1:19" ht="9.9499999999999993" customHeight="1" x14ac:dyDescent="0.25">
      <c r="B11" s="197" t="s">
        <v>1940</v>
      </c>
      <c r="C11" s="156"/>
      <c r="D11" s="310">
        <v>118417</v>
      </c>
      <c r="E11" s="156"/>
      <c r="F11" s="156"/>
      <c r="G11" s="311" t="s">
        <v>1674</v>
      </c>
      <c r="H11" s="312">
        <v>99.627292999999995</v>
      </c>
      <c r="I11" s="311" t="s">
        <v>1674</v>
      </c>
      <c r="J11" s="252" t="s">
        <v>1695</v>
      </c>
      <c r="K11" s="156"/>
      <c r="L11" s="277">
        <v>37801902817.300003</v>
      </c>
      <c r="M11" s="156"/>
      <c r="N11" s="311" t="s">
        <v>1674</v>
      </c>
      <c r="O11" s="194">
        <v>99.547200000000004</v>
      </c>
      <c r="P11" s="156"/>
      <c r="Q11" s="235" t="s">
        <v>1674</v>
      </c>
      <c r="R11" s="156"/>
      <c r="S11" s="156"/>
    </row>
    <row r="12" spans="1:19" ht="9.9499999999999993" customHeight="1" x14ac:dyDescent="0.25">
      <c r="B12" s="197" t="s">
        <v>1941</v>
      </c>
      <c r="C12" s="156"/>
      <c r="D12" s="310">
        <v>124</v>
      </c>
      <c r="E12" s="156"/>
      <c r="F12" s="156"/>
      <c r="G12" s="311" t="s">
        <v>1674</v>
      </c>
      <c r="H12" s="312">
        <v>0.104324</v>
      </c>
      <c r="I12" s="311" t="s">
        <v>1674</v>
      </c>
      <c r="J12" s="252" t="s">
        <v>1695</v>
      </c>
      <c r="K12" s="156"/>
      <c r="L12" s="277">
        <v>54541356.530000001</v>
      </c>
      <c r="M12" s="156"/>
      <c r="N12" s="311" t="s">
        <v>1674</v>
      </c>
      <c r="O12" s="194">
        <v>0.14360000000000001</v>
      </c>
      <c r="P12" s="156"/>
      <c r="Q12" s="235" t="s">
        <v>1674</v>
      </c>
      <c r="R12" s="156"/>
      <c r="S12" s="156"/>
    </row>
    <row r="13" spans="1:19" ht="9.9499999999999993" customHeight="1" x14ac:dyDescent="0.25">
      <c r="B13" s="197" t="s">
        <v>1942</v>
      </c>
      <c r="C13" s="156"/>
      <c r="D13" s="310">
        <v>57</v>
      </c>
      <c r="E13" s="156"/>
      <c r="F13" s="156"/>
      <c r="G13" s="311" t="s">
        <v>1674</v>
      </c>
      <c r="H13" s="312">
        <v>4.7955999999999999E-2</v>
      </c>
      <c r="I13" s="311" t="s">
        <v>1674</v>
      </c>
      <c r="J13" s="252" t="s">
        <v>1695</v>
      </c>
      <c r="K13" s="156"/>
      <c r="L13" s="277">
        <v>20328862.739999998</v>
      </c>
      <c r="M13" s="156"/>
      <c r="N13" s="311" t="s">
        <v>1674</v>
      </c>
      <c r="O13" s="194">
        <v>5.3499999999999999E-2</v>
      </c>
      <c r="P13" s="156"/>
      <c r="Q13" s="235" t="s">
        <v>1674</v>
      </c>
      <c r="R13" s="156"/>
      <c r="S13" s="156"/>
    </row>
    <row r="14" spans="1:19" ht="9.9499999999999993" customHeight="1" x14ac:dyDescent="0.25">
      <c r="B14" s="197" t="s">
        <v>1943</v>
      </c>
      <c r="C14" s="156"/>
      <c r="D14" s="310">
        <v>262</v>
      </c>
      <c r="E14" s="156"/>
      <c r="F14" s="156"/>
      <c r="G14" s="311" t="s">
        <v>1674</v>
      </c>
      <c r="H14" s="312">
        <v>0.22042700000000001</v>
      </c>
      <c r="I14" s="311" t="s">
        <v>1674</v>
      </c>
      <c r="J14" s="252" t="s">
        <v>1695</v>
      </c>
      <c r="K14" s="156"/>
      <c r="L14" s="277">
        <v>97093964.760000005</v>
      </c>
      <c r="M14" s="156"/>
      <c r="N14" s="311" t="s">
        <v>1674</v>
      </c>
      <c r="O14" s="194">
        <v>0.25569999999999998</v>
      </c>
      <c r="P14" s="156"/>
      <c r="Q14" s="235" t="s">
        <v>1674</v>
      </c>
      <c r="R14" s="156"/>
      <c r="S14" s="156"/>
    </row>
    <row r="15" spans="1:19" ht="15.75" thickBot="1" x14ac:dyDescent="0.3">
      <c r="B15" s="193" t="s">
        <v>1944</v>
      </c>
      <c r="C15" s="156"/>
      <c r="D15" s="313">
        <v>118860</v>
      </c>
      <c r="E15" s="186"/>
      <c r="F15" s="186"/>
      <c r="G15" s="308" t="s">
        <v>1674</v>
      </c>
      <c r="H15" s="314">
        <v>100</v>
      </c>
      <c r="I15" s="308" t="s">
        <v>1674</v>
      </c>
      <c r="J15" s="315" t="s">
        <v>1695</v>
      </c>
      <c r="K15" s="186"/>
      <c r="L15" s="316">
        <v>37973867001.330002</v>
      </c>
      <c r="M15" s="186"/>
      <c r="N15" s="308" t="s">
        <v>1674</v>
      </c>
      <c r="O15" s="317">
        <v>100</v>
      </c>
      <c r="P15" s="186"/>
      <c r="Q15" s="318" t="s">
        <v>1674</v>
      </c>
      <c r="R15" s="156"/>
      <c r="S15" s="156"/>
    </row>
    <row r="16" spans="1:19" ht="15.75" thickTop="1" x14ac:dyDescent="0.25">
      <c r="B16" s="157" t="s">
        <v>1674</v>
      </c>
      <c r="C16" s="156"/>
      <c r="D16" s="157" t="s">
        <v>1674</v>
      </c>
      <c r="E16" s="156"/>
      <c r="F16" s="156"/>
      <c r="G16" s="158" t="s">
        <v>1674</v>
      </c>
      <c r="H16" s="158" t="s">
        <v>1674</v>
      </c>
      <c r="I16" s="158" t="s">
        <v>1674</v>
      </c>
      <c r="J16" s="157" t="s">
        <v>1674</v>
      </c>
      <c r="K16" s="156"/>
      <c r="L16" s="157" t="s">
        <v>1674</v>
      </c>
      <c r="M16" s="156"/>
      <c r="N16" s="158" t="s">
        <v>1674</v>
      </c>
      <c r="O16" s="157" t="s">
        <v>1674</v>
      </c>
      <c r="P16" s="156"/>
      <c r="Q16" s="157" t="s">
        <v>1674</v>
      </c>
      <c r="R16" s="156"/>
      <c r="S16" s="156"/>
    </row>
    <row r="17" spans="2:19" ht="15.4" customHeight="1" x14ac:dyDescent="0.25">
      <c r="B17" s="300" t="s">
        <v>1945</v>
      </c>
      <c r="C17" s="156"/>
      <c r="D17" s="156"/>
      <c r="E17" s="156"/>
      <c r="F17" s="156"/>
      <c r="G17" s="156"/>
      <c r="H17" s="156"/>
      <c r="I17" s="156"/>
      <c r="J17" s="156"/>
      <c r="K17" s="156"/>
      <c r="L17" s="156"/>
      <c r="M17" s="156"/>
      <c r="N17" s="156"/>
      <c r="O17" s="156"/>
      <c r="P17" s="156"/>
      <c r="Q17" s="301" t="s">
        <v>1674</v>
      </c>
      <c r="R17" s="156"/>
      <c r="S17" s="156"/>
    </row>
    <row r="18" spans="2:19" x14ac:dyDescent="0.25">
      <c r="B18" s="302" t="s">
        <v>1674</v>
      </c>
      <c r="C18" s="156"/>
      <c r="D18" s="303" t="s">
        <v>1674</v>
      </c>
      <c r="E18" s="156"/>
      <c r="F18" s="156"/>
      <c r="G18" s="304" t="s">
        <v>1674</v>
      </c>
      <c r="H18" s="304" t="s">
        <v>1674</v>
      </c>
      <c r="I18" s="304" t="s">
        <v>1674</v>
      </c>
      <c r="J18" s="303" t="s">
        <v>1674</v>
      </c>
      <c r="K18" s="156"/>
      <c r="L18" s="303" t="s">
        <v>1674</v>
      </c>
      <c r="M18" s="156"/>
      <c r="N18" s="304" t="s">
        <v>1674</v>
      </c>
      <c r="O18" s="303" t="s">
        <v>1674</v>
      </c>
      <c r="P18" s="156"/>
      <c r="Q18" s="303" t="s">
        <v>1674</v>
      </c>
      <c r="R18" s="156"/>
      <c r="S18" s="156"/>
    </row>
    <row r="19" spans="2:19" x14ac:dyDescent="0.25">
      <c r="B19" s="196" t="s">
        <v>1946</v>
      </c>
      <c r="C19" s="156"/>
      <c r="D19" s="305" t="s">
        <v>580</v>
      </c>
      <c r="E19" s="279"/>
      <c r="F19" s="279"/>
      <c r="G19" s="306" t="s">
        <v>1674</v>
      </c>
      <c r="H19" s="307" t="s">
        <v>1938</v>
      </c>
      <c r="I19" s="308" t="s">
        <v>1674</v>
      </c>
      <c r="J19" s="305" t="s">
        <v>1674</v>
      </c>
      <c r="K19" s="279"/>
      <c r="L19" s="305" t="s">
        <v>1939</v>
      </c>
      <c r="M19" s="279"/>
      <c r="N19" s="308" t="s">
        <v>1674</v>
      </c>
      <c r="O19" s="305" t="s">
        <v>1938</v>
      </c>
      <c r="P19" s="279"/>
      <c r="Q19" s="309" t="s">
        <v>1674</v>
      </c>
      <c r="R19" s="156"/>
      <c r="S19" s="156"/>
    </row>
    <row r="20" spans="2:19" ht="9.9499999999999993" customHeight="1" x14ac:dyDescent="0.25">
      <c r="B20" s="197" t="s">
        <v>1947</v>
      </c>
      <c r="C20" s="156"/>
      <c r="D20" s="310">
        <v>12464</v>
      </c>
      <c r="E20" s="156"/>
      <c r="F20" s="156"/>
      <c r="G20" s="311" t="s">
        <v>1674</v>
      </c>
      <c r="H20" s="312">
        <v>10.486286</v>
      </c>
      <c r="I20" s="311" t="s">
        <v>1674</v>
      </c>
      <c r="J20" s="252" t="s">
        <v>1695</v>
      </c>
      <c r="K20" s="156"/>
      <c r="L20" s="277">
        <v>3093133855.1900001</v>
      </c>
      <c r="M20" s="156"/>
      <c r="N20" s="311" t="s">
        <v>1674</v>
      </c>
      <c r="O20" s="194">
        <v>8.1454000000000004</v>
      </c>
      <c r="P20" s="156"/>
      <c r="Q20" s="235" t="s">
        <v>1674</v>
      </c>
      <c r="R20" s="156"/>
      <c r="S20" s="156"/>
    </row>
    <row r="21" spans="2:19" ht="9.9499999999999993" customHeight="1" x14ac:dyDescent="0.25">
      <c r="B21" s="197" t="s">
        <v>1948</v>
      </c>
      <c r="C21" s="156"/>
      <c r="D21" s="310">
        <v>19793</v>
      </c>
      <c r="E21" s="156"/>
      <c r="F21" s="156"/>
      <c r="G21" s="311" t="s">
        <v>1674</v>
      </c>
      <c r="H21" s="312">
        <v>16.652363999999999</v>
      </c>
      <c r="I21" s="311" t="s">
        <v>1674</v>
      </c>
      <c r="J21" s="252" t="s">
        <v>1695</v>
      </c>
      <c r="K21" s="156"/>
      <c r="L21" s="277">
        <v>8056654860.9799995</v>
      </c>
      <c r="M21" s="156"/>
      <c r="N21" s="311" t="s">
        <v>1674</v>
      </c>
      <c r="O21" s="194">
        <v>21.2163</v>
      </c>
      <c r="P21" s="156"/>
      <c r="Q21" s="235" t="s">
        <v>1674</v>
      </c>
      <c r="R21" s="156"/>
      <c r="S21" s="156"/>
    </row>
    <row r="22" spans="2:19" ht="9.9499999999999993" customHeight="1" x14ac:dyDescent="0.25">
      <c r="B22" s="197" t="s">
        <v>1949</v>
      </c>
      <c r="C22" s="156"/>
      <c r="D22" s="310">
        <v>1514</v>
      </c>
      <c r="E22" s="156"/>
      <c r="F22" s="156"/>
      <c r="G22" s="311" t="s">
        <v>1674</v>
      </c>
      <c r="H22" s="312">
        <v>1.2737670000000001</v>
      </c>
      <c r="I22" s="311" t="s">
        <v>1674</v>
      </c>
      <c r="J22" s="252" t="s">
        <v>1695</v>
      </c>
      <c r="K22" s="156"/>
      <c r="L22" s="277">
        <v>277873642.33999997</v>
      </c>
      <c r="M22" s="156"/>
      <c r="N22" s="311" t="s">
        <v>1674</v>
      </c>
      <c r="O22" s="194">
        <v>0.73170000000000002</v>
      </c>
      <c r="P22" s="156"/>
      <c r="Q22" s="235" t="s">
        <v>1674</v>
      </c>
      <c r="R22" s="156"/>
      <c r="S22" s="156"/>
    </row>
    <row r="23" spans="2:19" ht="9.9499999999999993" customHeight="1" x14ac:dyDescent="0.25">
      <c r="B23" s="197" t="s">
        <v>1950</v>
      </c>
      <c r="C23" s="156"/>
      <c r="D23" s="310">
        <v>2085</v>
      </c>
      <c r="E23" s="156"/>
      <c r="F23" s="156"/>
      <c r="G23" s="311" t="s">
        <v>1674</v>
      </c>
      <c r="H23" s="312">
        <v>1.754165</v>
      </c>
      <c r="I23" s="311" t="s">
        <v>1674</v>
      </c>
      <c r="J23" s="252" t="s">
        <v>1695</v>
      </c>
      <c r="K23" s="156"/>
      <c r="L23" s="277">
        <v>311739544.63</v>
      </c>
      <c r="M23" s="156"/>
      <c r="N23" s="311" t="s">
        <v>1674</v>
      </c>
      <c r="O23" s="194">
        <v>0.82089999999999996</v>
      </c>
      <c r="P23" s="156"/>
      <c r="Q23" s="235" t="s">
        <v>1674</v>
      </c>
      <c r="R23" s="156"/>
      <c r="S23" s="156"/>
    </row>
    <row r="24" spans="2:19" ht="9.9499999999999993" customHeight="1" x14ac:dyDescent="0.25">
      <c r="B24" s="197" t="s">
        <v>1951</v>
      </c>
      <c r="C24" s="156"/>
      <c r="D24" s="310">
        <v>3032</v>
      </c>
      <c r="E24" s="156"/>
      <c r="F24" s="156"/>
      <c r="G24" s="311" t="s">
        <v>1674</v>
      </c>
      <c r="H24" s="312">
        <v>2.5508999999999999</v>
      </c>
      <c r="I24" s="311" t="s">
        <v>1674</v>
      </c>
      <c r="J24" s="252" t="s">
        <v>1695</v>
      </c>
      <c r="K24" s="156"/>
      <c r="L24" s="277">
        <v>435993338.08999997</v>
      </c>
      <c r="M24" s="156"/>
      <c r="N24" s="311" t="s">
        <v>1674</v>
      </c>
      <c r="O24" s="194">
        <v>1.1480999999999999</v>
      </c>
      <c r="P24" s="156"/>
      <c r="Q24" s="235" t="s">
        <v>1674</v>
      </c>
      <c r="R24" s="156"/>
      <c r="S24" s="156"/>
    </row>
    <row r="25" spans="2:19" ht="9.9499999999999993" customHeight="1" x14ac:dyDescent="0.25">
      <c r="B25" s="197" t="s">
        <v>1952</v>
      </c>
      <c r="C25" s="156"/>
      <c r="D25" s="310">
        <v>72</v>
      </c>
      <c r="E25" s="156"/>
      <c r="F25" s="156"/>
      <c r="G25" s="311" t="s">
        <v>1674</v>
      </c>
      <c r="H25" s="312">
        <v>6.0574999999999997E-2</v>
      </c>
      <c r="I25" s="311" t="s">
        <v>1674</v>
      </c>
      <c r="J25" s="252" t="s">
        <v>1695</v>
      </c>
      <c r="K25" s="156"/>
      <c r="L25" s="277">
        <v>14189653.01</v>
      </c>
      <c r="M25" s="156"/>
      <c r="N25" s="311" t="s">
        <v>1674</v>
      </c>
      <c r="O25" s="194">
        <v>3.7400000000000003E-2</v>
      </c>
      <c r="P25" s="156"/>
      <c r="Q25" s="235" t="s">
        <v>1674</v>
      </c>
      <c r="R25" s="156"/>
      <c r="S25" s="156"/>
    </row>
    <row r="26" spans="2:19" ht="9.9499999999999993" customHeight="1" x14ac:dyDescent="0.25">
      <c r="B26" s="197" t="s">
        <v>1953</v>
      </c>
      <c r="C26" s="156"/>
      <c r="D26" s="310">
        <v>3545</v>
      </c>
      <c r="E26" s="156"/>
      <c r="F26" s="156"/>
      <c r="G26" s="311" t="s">
        <v>1674</v>
      </c>
      <c r="H26" s="312">
        <v>2.9824999999999999</v>
      </c>
      <c r="I26" s="311" t="s">
        <v>1674</v>
      </c>
      <c r="J26" s="252" t="s">
        <v>1695</v>
      </c>
      <c r="K26" s="156"/>
      <c r="L26" s="277">
        <v>704297512.91999996</v>
      </c>
      <c r="M26" s="156"/>
      <c r="N26" s="311" t="s">
        <v>1674</v>
      </c>
      <c r="O26" s="194">
        <v>1.8547</v>
      </c>
      <c r="P26" s="156"/>
      <c r="Q26" s="235" t="s">
        <v>1674</v>
      </c>
      <c r="R26" s="156"/>
      <c r="S26" s="156"/>
    </row>
    <row r="27" spans="2:19" ht="9.9499999999999993" customHeight="1" x14ac:dyDescent="0.25">
      <c r="B27" s="197" t="s">
        <v>1954</v>
      </c>
      <c r="C27" s="156"/>
      <c r="D27" s="310">
        <v>57320</v>
      </c>
      <c r="E27" s="156"/>
      <c r="F27" s="156"/>
      <c r="G27" s="311" t="s">
        <v>1674</v>
      </c>
      <c r="H27" s="312">
        <v>48.224801999999997</v>
      </c>
      <c r="I27" s="311" t="s">
        <v>1674</v>
      </c>
      <c r="J27" s="252" t="s">
        <v>1695</v>
      </c>
      <c r="K27" s="156"/>
      <c r="L27" s="277">
        <v>20977576802.889999</v>
      </c>
      <c r="M27" s="156"/>
      <c r="N27" s="311" t="s">
        <v>1674</v>
      </c>
      <c r="O27" s="194">
        <v>55.242100000000001</v>
      </c>
      <c r="P27" s="156"/>
      <c r="Q27" s="235" t="s">
        <v>1674</v>
      </c>
      <c r="R27" s="156"/>
      <c r="S27" s="156"/>
    </row>
    <row r="28" spans="2:19" ht="9.9499999999999993" customHeight="1" x14ac:dyDescent="0.25">
      <c r="B28" s="197" t="s">
        <v>1955</v>
      </c>
      <c r="C28" s="156"/>
      <c r="D28" s="310">
        <v>588</v>
      </c>
      <c r="E28" s="156"/>
      <c r="F28" s="156"/>
      <c r="G28" s="311" t="s">
        <v>1674</v>
      </c>
      <c r="H28" s="312">
        <v>0.49469999999999997</v>
      </c>
      <c r="I28" s="311" t="s">
        <v>1674</v>
      </c>
      <c r="J28" s="252" t="s">
        <v>1695</v>
      </c>
      <c r="K28" s="156"/>
      <c r="L28" s="277">
        <v>108053095.69</v>
      </c>
      <c r="M28" s="156"/>
      <c r="N28" s="311" t="s">
        <v>1674</v>
      </c>
      <c r="O28" s="194">
        <v>0.28449999999999998</v>
      </c>
      <c r="P28" s="156"/>
      <c r="Q28" s="235" t="s">
        <v>1674</v>
      </c>
      <c r="R28" s="156"/>
      <c r="S28" s="156"/>
    </row>
    <row r="29" spans="2:19" ht="9.9499999999999993" customHeight="1" x14ac:dyDescent="0.25">
      <c r="B29" s="197" t="s">
        <v>1956</v>
      </c>
      <c r="C29" s="156"/>
      <c r="D29" s="310">
        <v>16551</v>
      </c>
      <c r="E29" s="156"/>
      <c r="F29" s="156"/>
      <c r="G29" s="311" t="s">
        <v>1674</v>
      </c>
      <c r="H29" s="312">
        <v>13.924785</v>
      </c>
      <c r="I29" s="311" t="s">
        <v>1674</v>
      </c>
      <c r="J29" s="252" t="s">
        <v>1695</v>
      </c>
      <c r="K29" s="156"/>
      <c r="L29" s="277">
        <v>3657682141.9400001</v>
      </c>
      <c r="M29" s="156"/>
      <c r="N29" s="311" t="s">
        <v>1674</v>
      </c>
      <c r="O29" s="194">
        <v>9.6320999999999994</v>
      </c>
      <c r="P29" s="156"/>
      <c r="Q29" s="235" t="s">
        <v>1674</v>
      </c>
      <c r="R29" s="156"/>
      <c r="S29" s="156"/>
    </row>
    <row r="30" spans="2:19" ht="9.9499999999999993" customHeight="1" x14ac:dyDescent="0.25">
      <c r="B30" s="197" t="s">
        <v>1957</v>
      </c>
      <c r="C30" s="156"/>
      <c r="D30" s="310">
        <v>1787</v>
      </c>
      <c r="E30" s="156"/>
      <c r="F30" s="156"/>
      <c r="G30" s="311" t="s">
        <v>1674</v>
      </c>
      <c r="H30" s="312">
        <v>1.503449</v>
      </c>
      <c r="I30" s="311" t="s">
        <v>1674</v>
      </c>
      <c r="J30" s="252" t="s">
        <v>1695</v>
      </c>
      <c r="K30" s="156"/>
      <c r="L30" s="277">
        <v>307684142.60000002</v>
      </c>
      <c r="M30" s="156"/>
      <c r="N30" s="311" t="s">
        <v>1674</v>
      </c>
      <c r="O30" s="194">
        <v>0.81030000000000002</v>
      </c>
      <c r="P30" s="156"/>
      <c r="Q30" s="235" t="s">
        <v>1674</v>
      </c>
      <c r="R30" s="156"/>
      <c r="S30" s="156"/>
    </row>
    <row r="31" spans="2:19" ht="9.9499999999999993" customHeight="1" x14ac:dyDescent="0.25">
      <c r="B31" s="197" t="s">
        <v>1958</v>
      </c>
      <c r="C31" s="156"/>
      <c r="D31" s="310">
        <v>109</v>
      </c>
      <c r="E31" s="156"/>
      <c r="F31" s="156"/>
      <c r="G31" s="311" t="s">
        <v>1674</v>
      </c>
      <c r="H31" s="312">
        <v>9.1704999999999995E-2</v>
      </c>
      <c r="I31" s="311" t="s">
        <v>1674</v>
      </c>
      <c r="J31" s="252" t="s">
        <v>1695</v>
      </c>
      <c r="K31" s="156"/>
      <c r="L31" s="277">
        <v>28988411.050000001</v>
      </c>
      <c r="M31" s="156"/>
      <c r="N31" s="311" t="s">
        <v>1674</v>
      </c>
      <c r="O31" s="194">
        <v>7.6300000000000007E-2</v>
      </c>
      <c r="P31" s="156"/>
      <c r="Q31" s="235" t="s">
        <v>1674</v>
      </c>
      <c r="R31" s="156"/>
      <c r="S31" s="156"/>
    </row>
    <row r="32" spans="2:19" ht="15.75" thickBot="1" x14ac:dyDescent="0.3">
      <c r="B32" s="193" t="s">
        <v>1944</v>
      </c>
      <c r="C32" s="156"/>
      <c r="D32" s="313">
        <v>118860</v>
      </c>
      <c r="E32" s="186"/>
      <c r="F32" s="186"/>
      <c r="G32" s="308" t="s">
        <v>1674</v>
      </c>
      <c r="H32" s="314">
        <v>99.999998000000005</v>
      </c>
      <c r="I32" s="308" t="s">
        <v>1674</v>
      </c>
      <c r="J32" s="315" t="s">
        <v>1695</v>
      </c>
      <c r="K32" s="186"/>
      <c r="L32" s="316">
        <v>37973867001.330002</v>
      </c>
      <c r="M32" s="186"/>
      <c r="N32" s="308" t="s">
        <v>1674</v>
      </c>
      <c r="O32" s="317">
        <v>99.999799999999993</v>
      </c>
      <c r="P32" s="186"/>
      <c r="Q32" s="318" t="s">
        <v>1674</v>
      </c>
      <c r="R32" s="156"/>
      <c r="S32" s="156"/>
    </row>
    <row r="33" spans="2:19" ht="15.75" thickTop="1" x14ac:dyDescent="0.25">
      <c r="B33" s="157" t="s">
        <v>1674</v>
      </c>
      <c r="C33" s="156"/>
      <c r="D33" s="157" t="s">
        <v>1674</v>
      </c>
      <c r="E33" s="156"/>
      <c r="F33" s="156"/>
      <c r="G33" s="158" t="s">
        <v>1674</v>
      </c>
      <c r="H33" s="158" t="s">
        <v>1674</v>
      </c>
      <c r="I33" s="158" t="s">
        <v>1674</v>
      </c>
      <c r="J33" s="157" t="s">
        <v>1674</v>
      </c>
      <c r="K33" s="156"/>
      <c r="L33" s="157" t="s">
        <v>1674</v>
      </c>
      <c r="M33" s="156"/>
      <c r="N33" s="158" t="s">
        <v>1674</v>
      </c>
      <c r="O33" s="157" t="s">
        <v>1674</v>
      </c>
      <c r="P33" s="156"/>
      <c r="Q33" s="157" t="s">
        <v>1674</v>
      </c>
      <c r="R33" s="156"/>
      <c r="S33" s="156"/>
    </row>
    <row r="34" spans="2:19" ht="15.4" customHeight="1" x14ac:dyDescent="0.25">
      <c r="B34" s="300" t="s">
        <v>1959</v>
      </c>
      <c r="C34" s="156"/>
      <c r="D34" s="156"/>
      <c r="E34" s="156"/>
      <c r="F34" s="156"/>
      <c r="G34" s="156"/>
      <c r="H34" s="156"/>
      <c r="I34" s="156"/>
      <c r="J34" s="156"/>
      <c r="K34" s="156"/>
      <c r="L34" s="156"/>
      <c r="M34" s="156"/>
      <c r="N34" s="156"/>
      <c r="O34" s="156"/>
      <c r="P34" s="156"/>
      <c r="Q34" s="301" t="s">
        <v>1674</v>
      </c>
      <c r="R34" s="156"/>
      <c r="S34" s="156"/>
    </row>
    <row r="35" spans="2:19" x14ac:dyDescent="0.25">
      <c r="B35" s="302" t="s">
        <v>1674</v>
      </c>
      <c r="C35" s="156"/>
      <c r="D35" s="303" t="s">
        <v>1674</v>
      </c>
      <c r="E35" s="156"/>
      <c r="F35" s="156"/>
      <c r="G35" s="304" t="s">
        <v>1674</v>
      </c>
      <c r="H35" s="304" t="s">
        <v>1674</v>
      </c>
      <c r="I35" s="304" t="s">
        <v>1674</v>
      </c>
      <c r="J35" s="303" t="s">
        <v>1674</v>
      </c>
      <c r="K35" s="156"/>
      <c r="L35" s="303" t="s">
        <v>1674</v>
      </c>
      <c r="M35" s="156"/>
      <c r="N35" s="304" t="s">
        <v>1674</v>
      </c>
      <c r="O35" s="303" t="s">
        <v>1674</v>
      </c>
      <c r="P35" s="156"/>
      <c r="Q35" s="303" t="s">
        <v>1674</v>
      </c>
      <c r="R35" s="156"/>
      <c r="S35" s="156"/>
    </row>
    <row r="36" spans="2:19" x14ac:dyDescent="0.25">
      <c r="B36" s="196" t="s">
        <v>1960</v>
      </c>
      <c r="C36" s="156"/>
      <c r="D36" s="305" t="s">
        <v>580</v>
      </c>
      <c r="E36" s="279"/>
      <c r="F36" s="279"/>
      <c r="G36" s="306" t="s">
        <v>1674</v>
      </c>
      <c r="H36" s="307" t="s">
        <v>1938</v>
      </c>
      <c r="I36" s="308" t="s">
        <v>1674</v>
      </c>
      <c r="J36" s="305" t="s">
        <v>1674</v>
      </c>
      <c r="K36" s="279"/>
      <c r="L36" s="305" t="s">
        <v>1939</v>
      </c>
      <c r="M36" s="279"/>
      <c r="N36" s="308" t="s">
        <v>1674</v>
      </c>
      <c r="O36" s="305" t="s">
        <v>1938</v>
      </c>
      <c r="P36" s="279"/>
      <c r="Q36" s="309" t="s">
        <v>1674</v>
      </c>
      <c r="R36" s="156"/>
      <c r="S36" s="156"/>
    </row>
    <row r="37" spans="2:19" ht="9.9499999999999993" customHeight="1" x14ac:dyDescent="0.25">
      <c r="B37" s="197" t="s">
        <v>1961</v>
      </c>
      <c r="C37" s="156"/>
      <c r="D37" s="310">
        <v>1148</v>
      </c>
      <c r="E37" s="156"/>
      <c r="F37" s="156"/>
      <c r="G37" s="311" t="s">
        <v>1674</v>
      </c>
      <c r="H37" s="312">
        <v>0.96584199999999998</v>
      </c>
      <c r="I37" s="311" t="s">
        <v>1674</v>
      </c>
      <c r="J37" s="252" t="s">
        <v>1695</v>
      </c>
      <c r="K37" s="156"/>
      <c r="L37" s="277">
        <v>440941053.37</v>
      </c>
      <c r="M37" s="156"/>
      <c r="N37" s="311" t="s">
        <v>1674</v>
      </c>
      <c r="O37" s="194">
        <v>1.1612</v>
      </c>
      <c r="P37" s="156"/>
      <c r="Q37" s="235" t="s">
        <v>1674</v>
      </c>
      <c r="R37" s="156"/>
      <c r="S37" s="156"/>
    </row>
    <row r="38" spans="2:19" ht="9.9499999999999993" customHeight="1" x14ac:dyDescent="0.25">
      <c r="B38" s="197" t="s">
        <v>1962</v>
      </c>
      <c r="C38" s="156"/>
      <c r="D38" s="310">
        <v>1650</v>
      </c>
      <c r="E38" s="156"/>
      <c r="F38" s="156"/>
      <c r="G38" s="311" t="s">
        <v>1674</v>
      </c>
      <c r="H38" s="312">
        <v>1.388188</v>
      </c>
      <c r="I38" s="311" t="s">
        <v>1674</v>
      </c>
      <c r="J38" s="252" t="s">
        <v>1695</v>
      </c>
      <c r="K38" s="156"/>
      <c r="L38" s="277">
        <v>573393324.99000001</v>
      </c>
      <c r="M38" s="156"/>
      <c r="N38" s="311" t="s">
        <v>1674</v>
      </c>
      <c r="O38" s="194">
        <v>1.51</v>
      </c>
      <c r="P38" s="156"/>
      <c r="Q38" s="235" t="s">
        <v>1674</v>
      </c>
      <c r="R38" s="156"/>
      <c r="S38" s="156"/>
    </row>
    <row r="39" spans="2:19" ht="9.9499999999999993" customHeight="1" x14ac:dyDescent="0.25">
      <c r="B39" s="197" t="s">
        <v>1963</v>
      </c>
      <c r="C39" s="156"/>
      <c r="D39" s="310">
        <v>2693</v>
      </c>
      <c r="E39" s="156"/>
      <c r="F39" s="156"/>
      <c r="G39" s="311" t="s">
        <v>1674</v>
      </c>
      <c r="H39" s="312">
        <v>2.2656909999999999</v>
      </c>
      <c r="I39" s="311" t="s">
        <v>1674</v>
      </c>
      <c r="J39" s="252" t="s">
        <v>1695</v>
      </c>
      <c r="K39" s="156"/>
      <c r="L39" s="277">
        <v>964005616.35000002</v>
      </c>
      <c r="M39" s="156"/>
      <c r="N39" s="311" t="s">
        <v>1674</v>
      </c>
      <c r="O39" s="194">
        <v>2.5386000000000002</v>
      </c>
      <c r="P39" s="156"/>
      <c r="Q39" s="235" t="s">
        <v>1674</v>
      </c>
      <c r="R39" s="156"/>
      <c r="S39" s="156"/>
    </row>
    <row r="40" spans="2:19" ht="9.9499999999999993" customHeight="1" x14ac:dyDescent="0.25">
      <c r="B40" s="197" t="s">
        <v>1964</v>
      </c>
      <c r="C40" s="156"/>
      <c r="D40" s="310">
        <v>6613</v>
      </c>
      <c r="E40" s="156"/>
      <c r="F40" s="156"/>
      <c r="G40" s="311" t="s">
        <v>1674</v>
      </c>
      <c r="H40" s="312">
        <v>5.563688</v>
      </c>
      <c r="I40" s="311" t="s">
        <v>1674</v>
      </c>
      <c r="J40" s="252" t="s">
        <v>1695</v>
      </c>
      <c r="K40" s="156"/>
      <c r="L40" s="277">
        <v>2320142050.6999998</v>
      </c>
      <c r="M40" s="156"/>
      <c r="N40" s="311" t="s">
        <v>1674</v>
      </c>
      <c r="O40" s="194">
        <v>6.1097999999999999</v>
      </c>
      <c r="P40" s="156"/>
      <c r="Q40" s="235" t="s">
        <v>1674</v>
      </c>
      <c r="R40" s="156"/>
      <c r="S40" s="156"/>
    </row>
    <row r="41" spans="2:19" ht="9.9499999999999993" customHeight="1" x14ac:dyDescent="0.25">
      <c r="B41" s="197" t="s">
        <v>1965</v>
      </c>
      <c r="C41" s="156"/>
      <c r="D41" s="310">
        <v>11681</v>
      </c>
      <c r="E41" s="156"/>
      <c r="F41" s="156"/>
      <c r="G41" s="311" t="s">
        <v>1674</v>
      </c>
      <c r="H41" s="312">
        <v>9.8275279999999992</v>
      </c>
      <c r="I41" s="311" t="s">
        <v>1674</v>
      </c>
      <c r="J41" s="252" t="s">
        <v>1695</v>
      </c>
      <c r="K41" s="156"/>
      <c r="L41" s="277">
        <v>3883949722.9200001</v>
      </c>
      <c r="M41" s="156"/>
      <c r="N41" s="311" t="s">
        <v>1674</v>
      </c>
      <c r="O41" s="194">
        <v>10.228</v>
      </c>
      <c r="P41" s="156"/>
      <c r="Q41" s="235" t="s">
        <v>1674</v>
      </c>
      <c r="R41" s="156"/>
      <c r="S41" s="156"/>
    </row>
    <row r="42" spans="2:19" ht="9.9499999999999993" customHeight="1" x14ac:dyDescent="0.25">
      <c r="B42" s="197" t="s">
        <v>1966</v>
      </c>
      <c r="C42" s="156"/>
      <c r="D42" s="310">
        <v>16132</v>
      </c>
      <c r="E42" s="156"/>
      <c r="F42" s="156"/>
      <c r="G42" s="311" t="s">
        <v>1674</v>
      </c>
      <c r="H42" s="312">
        <v>13.57227</v>
      </c>
      <c r="I42" s="311" t="s">
        <v>1674</v>
      </c>
      <c r="J42" s="252" t="s">
        <v>1695</v>
      </c>
      <c r="K42" s="156"/>
      <c r="L42" s="277">
        <v>5384087135.6700001</v>
      </c>
      <c r="M42" s="156"/>
      <c r="N42" s="311" t="s">
        <v>1674</v>
      </c>
      <c r="O42" s="194">
        <v>14.1784</v>
      </c>
      <c r="P42" s="156"/>
      <c r="Q42" s="235" t="s">
        <v>1674</v>
      </c>
      <c r="R42" s="156"/>
      <c r="S42" s="156"/>
    </row>
    <row r="43" spans="2:19" ht="9.9499999999999993" customHeight="1" x14ac:dyDescent="0.25">
      <c r="B43" s="197" t="s">
        <v>1967</v>
      </c>
      <c r="C43" s="156"/>
      <c r="D43" s="310">
        <v>78943</v>
      </c>
      <c r="E43" s="156"/>
      <c r="F43" s="156"/>
      <c r="G43" s="311" t="s">
        <v>1674</v>
      </c>
      <c r="H43" s="312">
        <v>66.416792999999998</v>
      </c>
      <c r="I43" s="311" t="s">
        <v>1674</v>
      </c>
      <c r="J43" s="252" t="s">
        <v>1695</v>
      </c>
      <c r="K43" s="156"/>
      <c r="L43" s="277">
        <v>24407348097.330002</v>
      </c>
      <c r="M43" s="156"/>
      <c r="N43" s="311" t="s">
        <v>1674</v>
      </c>
      <c r="O43" s="194">
        <v>64.274100000000004</v>
      </c>
      <c r="P43" s="156"/>
      <c r="Q43" s="235" t="s">
        <v>1674</v>
      </c>
      <c r="R43" s="156"/>
      <c r="S43" s="156"/>
    </row>
    <row r="44" spans="2:19" ht="15.75" thickBot="1" x14ac:dyDescent="0.3">
      <c r="B44" s="193" t="s">
        <v>1944</v>
      </c>
      <c r="C44" s="156"/>
      <c r="D44" s="313">
        <v>118860</v>
      </c>
      <c r="E44" s="186"/>
      <c r="F44" s="186"/>
      <c r="G44" s="308" t="s">
        <v>1674</v>
      </c>
      <c r="H44" s="314">
        <v>100</v>
      </c>
      <c r="I44" s="308" t="s">
        <v>1674</v>
      </c>
      <c r="J44" s="315" t="s">
        <v>1695</v>
      </c>
      <c r="K44" s="186"/>
      <c r="L44" s="316">
        <v>37973867001.330002</v>
      </c>
      <c r="M44" s="186"/>
      <c r="N44" s="308" t="s">
        <v>1674</v>
      </c>
      <c r="O44" s="317">
        <v>100.0001</v>
      </c>
      <c r="P44" s="186"/>
      <c r="Q44" s="318" t="s">
        <v>1674</v>
      </c>
      <c r="R44" s="156"/>
      <c r="S44" s="156"/>
    </row>
    <row r="45" spans="2:19" ht="15.75" thickTop="1" x14ac:dyDescent="0.25">
      <c r="B45" s="157" t="s">
        <v>1674</v>
      </c>
      <c r="C45" s="156"/>
      <c r="D45" s="157" t="s">
        <v>1674</v>
      </c>
      <c r="E45" s="156"/>
      <c r="F45" s="156"/>
      <c r="G45" s="158" t="s">
        <v>1674</v>
      </c>
      <c r="H45" s="158" t="s">
        <v>1674</v>
      </c>
      <c r="I45" s="158" t="s">
        <v>1674</v>
      </c>
      <c r="J45" s="157" t="s">
        <v>1674</v>
      </c>
      <c r="K45" s="156"/>
      <c r="L45" s="157" t="s">
        <v>1674</v>
      </c>
      <c r="M45" s="156"/>
      <c r="N45" s="158" t="s">
        <v>1674</v>
      </c>
      <c r="O45" s="157" t="s">
        <v>1674</v>
      </c>
      <c r="P45" s="156"/>
      <c r="Q45" s="157" t="s">
        <v>1674</v>
      </c>
      <c r="R45" s="156"/>
      <c r="S45" s="156"/>
    </row>
    <row r="46" spans="2:19" ht="15.4" customHeight="1" x14ac:dyDescent="0.25">
      <c r="B46" s="300" t="s">
        <v>1968</v>
      </c>
      <c r="C46" s="156"/>
      <c r="D46" s="156"/>
      <c r="E46" s="156"/>
      <c r="F46" s="156"/>
      <c r="G46" s="156"/>
      <c r="H46" s="156"/>
      <c r="I46" s="156"/>
      <c r="J46" s="156"/>
      <c r="K46" s="156"/>
      <c r="L46" s="156"/>
      <c r="M46" s="156"/>
      <c r="N46" s="156"/>
      <c r="O46" s="156"/>
      <c r="P46" s="156"/>
      <c r="Q46" s="301" t="s">
        <v>1674</v>
      </c>
      <c r="R46" s="156"/>
      <c r="S46" s="156"/>
    </row>
    <row r="47" spans="2:19" x14ac:dyDescent="0.25">
      <c r="B47" s="302" t="s">
        <v>1674</v>
      </c>
      <c r="C47" s="156"/>
      <c r="D47" s="303" t="s">
        <v>1674</v>
      </c>
      <c r="E47" s="156"/>
      <c r="F47" s="156"/>
      <c r="G47" s="304" t="s">
        <v>1674</v>
      </c>
      <c r="H47" s="304" t="s">
        <v>1674</v>
      </c>
      <c r="I47" s="304" t="s">
        <v>1674</v>
      </c>
      <c r="J47" s="303" t="s">
        <v>1674</v>
      </c>
      <c r="K47" s="156"/>
      <c r="L47" s="303" t="s">
        <v>1674</v>
      </c>
      <c r="M47" s="156"/>
      <c r="N47" s="304" t="s">
        <v>1674</v>
      </c>
      <c r="O47" s="303" t="s">
        <v>1674</v>
      </c>
      <c r="P47" s="156"/>
      <c r="Q47" s="303" t="s">
        <v>1674</v>
      </c>
      <c r="R47" s="156"/>
      <c r="S47" s="156"/>
    </row>
    <row r="48" spans="2:19" x14ac:dyDescent="0.25">
      <c r="B48" s="196" t="s">
        <v>1686</v>
      </c>
      <c r="C48" s="156"/>
      <c r="D48" s="305" t="s">
        <v>580</v>
      </c>
      <c r="E48" s="279"/>
      <c r="F48" s="279"/>
      <c r="G48" s="306" t="s">
        <v>1674</v>
      </c>
      <c r="H48" s="307" t="s">
        <v>1938</v>
      </c>
      <c r="I48" s="308" t="s">
        <v>1674</v>
      </c>
      <c r="J48" s="305" t="s">
        <v>1674</v>
      </c>
      <c r="K48" s="279"/>
      <c r="L48" s="305" t="s">
        <v>1939</v>
      </c>
      <c r="M48" s="279"/>
      <c r="N48" s="308" t="s">
        <v>1674</v>
      </c>
      <c r="O48" s="305" t="s">
        <v>1938</v>
      </c>
      <c r="P48" s="279"/>
      <c r="Q48" s="309" t="s">
        <v>1674</v>
      </c>
      <c r="R48" s="156"/>
      <c r="S48" s="156"/>
    </row>
    <row r="49" spans="2:19" ht="9.9499999999999993" customHeight="1" x14ac:dyDescent="0.25">
      <c r="B49" s="197" t="s">
        <v>1969</v>
      </c>
      <c r="C49" s="156"/>
      <c r="D49" s="310">
        <v>80301</v>
      </c>
      <c r="E49" s="156"/>
      <c r="F49" s="156"/>
      <c r="G49" s="311" t="s">
        <v>1674</v>
      </c>
      <c r="H49" s="312">
        <v>67.559313000000003</v>
      </c>
      <c r="I49" s="311" t="s">
        <v>1674</v>
      </c>
      <c r="J49" s="252" t="s">
        <v>1695</v>
      </c>
      <c r="K49" s="156"/>
      <c r="L49" s="277">
        <v>22857544115.779999</v>
      </c>
      <c r="M49" s="156"/>
      <c r="N49" s="311" t="s">
        <v>1674</v>
      </c>
      <c r="O49" s="194">
        <v>60.192799999999998</v>
      </c>
      <c r="P49" s="156"/>
      <c r="Q49" s="235" t="s">
        <v>1674</v>
      </c>
      <c r="R49" s="156"/>
      <c r="S49" s="156"/>
    </row>
    <row r="50" spans="2:19" ht="9.9499999999999993" customHeight="1" x14ac:dyDescent="0.25">
      <c r="B50" s="197" t="s">
        <v>1970</v>
      </c>
      <c r="C50" s="156"/>
      <c r="D50" s="310">
        <v>38559</v>
      </c>
      <c r="E50" s="156"/>
      <c r="F50" s="156"/>
      <c r="G50" s="311" t="s">
        <v>1674</v>
      </c>
      <c r="H50" s="312">
        <v>32.440686999999997</v>
      </c>
      <c r="I50" s="311" t="s">
        <v>1674</v>
      </c>
      <c r="J50" s="252" t="s">
        <v>1695</v>
      </c>
      <c r="K50" s="156"/>
      <c r="L50" s="277">
        <v>15116322885.549999</v>
      </c>
      <c r="M50" s="156"/>
      <c r="N50" s="311" t="s">
        <v>1674</v>
      </c>
      <c r="O50" s="194">
        <v>39.807200000000002</v>
      </c>
      <c r="P50" s="156"/>
      <c r="Q50" s="235" t="s">
        <v>1674</v>
      </c>
      <c r="R50" s="156"/>
      <c r="S50" s="156"/>
    </row>
    <row r="51" spans="2:19" ht="15.75" thickBot="1" x14ac:dyDescent="0.3">
      <c r="B51" s="193" t="s">
        <v>1944</v>
      </c>
      <c r="C51" s="156"/>
      <c r="D51" s="313">
        <v>118860</v>
      </c>
      <c r="E51" s="186"/>
      <c r="F51" s="186"/>
      <c r="G51" s="308" t="s">
        <v>1674</v>
      </c>
      <c r="H51" s="314">
        <v>100</v>
      </c>
      <c r="I51" s="308" t="s">
        <v>1674</v>
      </c>
      <c r="J51" s="315" t="s">
        <v>1695</v>
      </c>
      <c r="K51" s="186"/>
      <c r="L51" s="316">
        <v>37973867001.330002</v>
      </c>
      <c r="M51" s="186"/>
      <c r="N51" s="308" t="s">
        <v>1674</v>
      </c>
      <c r="O51" s="317">
        <v>100</v>
      </c>
      <c r="P51" s="186"/>
      <c r="Q51" s="318" t="s">
        <v>1674</v>
      </c>
      <c r="R51" s="156"/>
      <c r="S51" s="156"/>
    </row>
    <row r="52" spans="2:19" ht="15.75" thickTop="1" x14ac:dyDescent="0.25">
      <c r="B52" s="157" t="s">
        <v>1674</v>
      </c>
      <c r="C52" s="156"/>
      <c r="D52" s="157" t="s">
        <v>1674</v>
      </c>
      <c r="E52" s="156"/>
      <c r="F52" s="156"/>
      <c r="G52" s="158" t="s">
        <v>1674</v>
      </c>
      <c r="H52" s="158" t="s">
        <v>1674</v>
      </c>
      <c r="I52" s="158" t="s">
        <v>1674</v>
      </c>
      <c r="J52" s="157" t="s">
        <v>1674</v>
      </c>
      <c r="K52" s="156"/>
      <c r="L52" s="157" t="s">
        <v>1674</v>
      </c>
      <c r="M52" s="156"/>
      <c r="N52" s="158" t="s">
        <v>1674</v>
      </c>
      <c r="O52" s="157" t="s">
        <v>1674</v>
      </c>
      <c r="P52" s="156"/>
      <c r="Q52" s="157" t="s">
        <v>1674</v>
      </c>
      <c r="R52" s="156"/>
      <c r="S52" s="156"/>
    </row>
    <row r="53" spans="2:19" ht="15.4" customHeight="1" x14ac:dyDescent="0.25">
      <c r="B53" s="300" t="s">
        <v>1971</v>
      </c>
      <c r="C53" s="156"/>
      <c r="D53" s="156"/>
      <c r="E53" s="156"/>
      <c r="F53" s="156"/>
      <c r="G53" s="156"/>
      <c r="H53" s="156"/>
      <c r="I53" s="156"/>
      <c r="J53" s="156"/>
      <c r="K53" s="156"/>
      <c r="L53" s="156"/>
      <c r="M53" s="156"/>
      <c r="N53" s="156"/>
      <c r="O53" s="156"/>
      <c r="P53" s="156"/>
      <c r="Q53" s="301" t="s">
        <v>1674</v>
      </c>
      <c r="R53" s="156"/>
      <c r="S53" s="156"/>
    </row>
    <row r="54" spans="2:19" x14ac:dyDescent="0.25">
      <c r="B54" s="302" t="s">
        <v>1674</v>
      </c>
      <c r="C54" s="156"/>
      <c r="D54" s="303" t="s">
        <v>1674</v>
      </c>
      <c r="E54" s="156"/>
      <c r="F54" s="156"/>
      <c r="G54" s="304" t="s">
        <v>1674</v>
      </c>
      <c r="H54" s="304" t="s">
        <v>1674</v>
      </c>
      <c r="I54" s="304" t="s">
        <v>1674</v>
      </c>
      <c r="J54" s="303" t="s">
        <v>1674</v>
      </c>
      <c r="K54" s="156"/>
      <c r="L54" s="303" t="s">
        <v>1674</v>
      </c>
      <c r="M54" s="156"/>
      <c r="N54" s="304" t="s">
        <v>1674</v>
      </c>
      <c r="O54" s="303" t="s">
        <v>1674</v>
      </c>
      <c r="P54" s="156"/>
      <c r="Q54" s="303" t="s">
        <v>1674</v>
      </c>
      <c r="R54" s="156"/>
      <c r="S54" s="156"/>
    </row>
    <row r="55" spans="2:19" x14ac:dyDescent="0.25">
      <c r="B55" s="196" t="s">
        <v>1918</v>
      </c>
      <c r="C55" s="156"/>
      <c r="D55" s="305" t="s">
        <v>580</v>
      </c>
      <c r="E55" s="279"/>
      <c r="F55" s="279"/>
      <c r="G55" s="306" t="s">
        <v>1674</v>
      </c>
      <c r="H55" s="307" t="s">
        <v>1938</v>
      </c>
      <c r="I55" s="308" t="s">
        <v>1674</v>
      </c>
      <c r="J55" s="305" t="s">
        <v>1674</v>
      </c>
      <c r="K55" s="279"/>
      <c r="L55" s="305" t="s">
        <v>1939</v>
      </c>
      <c r="M55" s="279"/>
      <c r="N55" s="308" t="s">
        <v>1674</v>
      </c>
      <c r="O55" s="305" t="s">
        <v>1938</v>
      </c>
      <c r="P55" s="279"/>
      <c r="Q55" s="309" t="s">
        <v>1674</v>
      </c>
      <c r="R55" s="156"/>
      <c r="S55" s="156"/>
    </row>
    <row r="56" spans="2:19" ht="9.9499999999999993" customHeight="1" x14ac:dyDescent="0.25">
      <c r="B56" s="197" t="s">
        <v>1972</v>
      </c>
      <c r="C56" s="156"/>
      <c r="D56" s="310">
        <v>118805</v>
      </c>
      <c r="E56" s="156"/>
      <c r="F56" s="156"/>
      <c r="G56" s="311" t="s">
        <v>1674</v>
      </c>
      <c r="H56" s="312">
        <v>99.953727000000001</v>
      </c>
      <c r="I56" s="311" t="s">
        <v>1674</v>
      </c>
      <c r="J56" s="252" t="s">
        <v>1695</v>
      </c>
      <c r="K56" s="156"/>
      <c r="L56" s="277">
        <v>37948260663.68</v>
      </c>
      <c r="M56" s="156"/>
      <c r="N56" s="311" t="s">
        <v>1674</v>
      </c>
      <c r="O56" s="194">
        <v>99.932599999999994</v>
      </c>
      <c r="P56" s="156"/>
      <c r="Q56" s="235" t="s">
        <v>1674</v>
      </c>
      <c r="R56" s="156"/>
      <c r="S56" s="156"/>
    </row>
    <row r="57" spans="2:19" ht="9.9499999999999993" customHeight="1" x14ac:dyDescent="0.25">
      <c r="B57" s="197" t="s">
        <v>1973</v>
      </c>
      <c r="C57" s="156"/>
      <c r="D57" s="310">
        <v>55</v>
      </c>
      <c r="E57" s="156"/>
      <c r="F57" s="156"/>
      <c r="G57" s="311" t="s">
        <v>1674</v>
      </c>
      <c r="H57" s="312">
        <v>4.6273000000000002E-2</v>
      </c>
      <c r="I57" s="311" t="s">
        <v>1674</v>
      </c>
      <c r="J57" s="252" t="s">
        <v>1695</v>
      </c>
      <c r="K57" s="156"/>
      <c r="L57" s="277">
        <v>25606337.649999999</v>
      </c>
      <c r="M57" s="156"/>
      <c r="N57" s="311" t="s">
        <v>1674</v>
      </c>
      <c r="O57" s="194">
        <v>6.7400000000000002E-2</v>
      </c>
      <c r="P57" s="156"/>
      <c r="Q57" s="235" t="s">
        <v>1674</v>
      </c>
      <c r="R57" s="156"/>
      <c r="S57" s="156"/>
    </row>
    <row r="58" spans="2:19" ht="15.75" thickBot="1" x14ac:dyDescent="0.3">
      <c r="B58" s="193" t="s">
        <v>1944</v>
      </c>
      <c r="C58" s="156"/>
      <c r="D58" s="313">
        <v>118860</v>
      </c>
      <c r="E58" s="186"/>
      <c r="F58" s="186"/>
      <c r="G58" s="308" t="s">
        <v>1674</v>
      </c>
      <c r="H58" s="314">
        <v>100</v>
      </c>
      <c r="I58" s="308" t="s">
        <v>1674</v>
      </c>
      <c r="J58" s="315" t="s">
        <v>1695</v>
      </c>
      <c r="K58" s="186"/>
      <c r="L58" s="316">
        <v>37973867001.330002</v>
      </c>
      <c r="M58" s="186"/>
      <c r="N58" s="308" t="s">
        <v>1674</v>
      </c>
      <c r="O58" s="317">
        <v>100</v>
      </c>
      <c r="P58" s="186"/>
      <c r="Q58" s="318" t="s">
        <v>1674</v>
      </c>
      <c r="R58" s="156"/>
      <c r="S58" s="156"/>
    </row>
    <row r="59" spans="2:19" ht="13.5" customHeight="1" thickTop="1" x14ac:dyDescent="0.25">
      <c r="B59" s="319" t="s">
        <v>1974</v>
      </c>
      <c r="C59" s="156"/>
      <c r="D59" s="156"/>
      <c r="E59" s="156"/>
      <c r="F59" s="156"/>
      <c r="G59" s="156"/>
      <c r="H59" s="156"/>
      <c r="I59" s="156"/>
      <c r="J59" s="156"/>
      <c r="K59" s="156"/>
      <c r="L59" s="156"/>
      <c r="M59" s="156"/>
      <c r="N59" s="156"/>
      <c r="O59" s="156"/>
      <c r="P59" s="156"/>
      <c r="Q59" s="156"/>
      <c r="R59" s="156"/>
      <c r="S59" s="156"/>
    </row>
    <row r="60" spans="2:19" x14ac:dyDescent="0.25">
      <c r="B60" s="157" t="s">
        <v>1674</v>
      </c>
      <c r="C60" s="156"/>
      <c r="D60" s="157" t="s">
        <v>1674</v>
      </c>
      <c r="E60" s="156"/>
      <c r="F60" s="156"/>
      <c r="G60" s="158" t="s">
        <v>1674</v>
      </c>
      <c r="H60" s="158" t="s">
        <v>1674</v>
      </c>
      <c r="I60" s="158" t="s">
        <v>1674</v>
      </c>
      <c r="J60" s="157" t="s">
        <v>1674</v>
      </c>
      <c r="K60" s="156"/>
      <c r="L60" s="157" t="s">
        <v>1674</v>
      </c>
      <c r="M60" s="156"/>
      <c r="N60" s="158" t="s">
        <v>1674</v>
      </c>
      <c r="O60" s="157" t="s">
        <v>1674</v>
      </c>
      <c r="P60" s="156"/>
      <c r="Q60" s="157" t="s">
        <v>1674</v>
      </c>
      <c r="R60" s="156"/>
      <c r="S60" s="156"/>
    </row>
    <row r="61" spans="2:19" ht="15.4" customHeight="1" x14ac:dyDescent="0.25">
      <c r="B61" s="300" t="s">
        <v>1975</v>
      </c>
      <c r="C61" s="156"/>
      <c r="D61" s="156"/>
      <c r="E61" s="156"/>
      <c r="F61" s="156"/>
      <c r="G61" s="156"/>
      <c r="H61" s="156"/>
      <c r="I61" s="156"/>
      <c r="J61" s="156"/>
      <c r="K61" s="156"/>
      <c r="L61" s="156"/>
      <c r="M61" s="156"/>
      <c r="N61" s="156"/>
      <c r="O61" s="156"/>
      <c r="P61" s="156"/>
      <c r="Q61" s="301" t="s">
        <v>1674</v>
      </c>
      <c r="R61" s="156"/>
      <c r="S61" s="156"/>
    </row>
    <row r="62" spans="2:19" x14ac:dyDescent="0.25">
      <c r="B62" s="302" t="s">
        <v>1674</v>
      </c>
      <c r="C62" s="156"/>
      <c r="D62" s="303" t="s">
        <v>1674</v>
      </c>
      <c r="E62" s="156"/>
      <c r="F62" s="156"/>
      <c r="G62" s="304" t="s">
        <v>1674</v>
      </c>
      <c r="H62" s="304" t="s">
        <v>1674</v>
      </c>
      <c r="I62" s="304" t="s">
        <v>1674</v>
      </c>
      <c r="J62" s="303" t="s">
        <v>1674</v>
      </c>
      <c r="K62" s="156"/>
      <c r="L62" s="303" t="s">
        <v>1674</v>
      </c>
      <c r="M62" s="156"/>
      <c r="N62" s="304" t="s">
        <v>1674</v>
      </c>
      <c r="O62" s="303" t="s">
        <v>1674</v>
      </c>
      <c r="P62" s="156"/>
      <c r="Q62" s="303" t="s">
        <v>1674</v>
      </c>
      <c r="R62" s="156"/>
      <c r="S62" s="156"/>
    </row>
    <row r="63" spans="2:19" x14ac:dyDescent="0.25">
      <c r="B63" s="196" t="s">
        <v>1976</v>
      </c>
      <c r="C63" s="156"/>
      <c r="D63" s="305" t="s">
        <v>580</v>
      </c>
      <c r="E63" s="279"/>
      <c r="F63" s="279"/>
      <c r="G63" s="306" t="s">
        <v>1674</v>
      </c>
      <c r="H63" s="307" t="s">
        <v>1938</v>
      </c>
      <c r="I63" s="308" t="s">
        <v>1674</v>
      </c>
      <c r="J63" s="305" t="s">
        <v>1674</v>
      </c>
      <c r="K63" s="279"/>
      <c r="L63" s="305" t="s">
        <v>1939</v>
      </c>
      <c r="M63" s="279"/>
      <c r="N63" s="308" t="s">
        <v>1674</v>
      </c>
      <c r="O63" s="305" t="s">
        <v>1938</v>
      </c>
      <c r="P63" s="279"/>
      <c r="Q63" s="309" t="s">
        <v>1674</v>
      </c>
      <c r="R63" s="156"/>
      <c r="S63" s="156"/>
    </row>
    <row r="64" spans="2:19" ht="9.9499999999999993" customHeight="1" x14ac:dyDescent="0.25">
      <c r="B64" s="197" t="s">
        <v>1977</v>
      </c>
      <c r="C64" s="156"/>
      <c r="D64" s="310">
        <v>89679</v>
      </c>
      <c r="E64" s="156"/>
      <c r="F64" s="156"/>
      <c r="G64" s="311" t="s">
        <v>1674</v>
      </c>
      <c r="H64" s="312">
        <v>75.449268000000004</v>
      </c>
      <c r="I64" s="311" t="s">
        <v>1674</v>
      </c>
      <c r="J64" s="252" t="s">
        <v>1695</v>
      </c>
      <c r="K64" s="156"/>
      <c r="L64" s="277">
        <v>28878983952.860001</v>
      </c>
      <c r="M64" s="156"/>
      <c r="N64" s="311" t="s">
        <v>1674</v>
      </c>
      <c r="O64" s="194">
        <v>76.049599999999998</v>
      </c>
      <c r="P64" s="156"/>
      <c r="Q64" s="235" t="s">
        <v>1674</v>
      </c>
      <c r="R64" s="156"/>
      <c r="S64" s="156"/>
    </row>
    <row r="65" spans="2:19" ht="9.9499999999999993" customHeight="1" x14ac:dyDescent="0.25">
      <c r="B65" s="197" t="s">
        <v>1978</v>
      </c>
      <c r="C65" s="156"/>
      <c r="D65" s="310">
        <v>29181</v>
      </c>
      <c r="E65" s="156"/>
      <c r="F65" s="156"/>
      <c r="G65" s="311" t="s">
        <v>1674</v>
      </c>
      <c r="H65" s="312">
        <v>24.550732</v>
      </c>
      <c r="I65" s="311" t="s">
        <v>1674</v>
      </c>
      <c r="J65" s="252" t="s">
        <v>1695</v>
      </c>
      <c r="K65" s="156"/>
      <c r="L65" s="277">
        <v>9094883048.4699993</v>
      </c>
      <c r="M65" s="156"/>
      <c r="N65" s="311" t="s">
        <v>1674</v>
      </c>
      <c r="O65" s="194">
        <v>23.950399999999998</v>
      </c>
      <c r="P65" s="156"/>
      <c r="Q65" s="235" t="s">
        <v>1674</v>
      </c>
      <c r="R65" s="156"/>
      <c r="S65" s="156"/>
    </row>
    <row r="66" spans="2:19" ht="15.75" thickBot="1" x14ac:dyDescent="0.3">
      <c r="B66" s="193" t="s">
        <v>1944</v>
      </c>
      <c r="C66" s="156"/>
      <c r="D66" s="313">
        <v>118860</v>
      </c>
      <c r="E66" s="186"/>
      <c r="F66" s="186"/>
      <c r="G66" s="308" t="s">
        <v>1674</v>
      </c>
      <c r="H66" s="314">
        <v>100</v>
      </c>
      <c r="I66" s="308" t="s">
        <v>1674</v>
      </c>
      <c r="J66" s="315" t="s">
        <v>1695</v>
      </c>
      <c r="K66" s="186"/>
      <c r="L66" s="316">
        <v>37973867001.330002</v>
      </c>
      <c r="M66" s="186"/>
      <c r="N66" s="308" t="s">
        <v>1674</v>
      </c>
      <c r="O66" s="317">
        <v>100</v>
      </c>
      <c r="P66" s="186"/>
      <c r="Q66" s="318" t="s">
        <v>1674</v>
      </c>
      <c r="R66" s="156"/>
      <c r="S66" s="156"/>
    </row>
    <row r="67" spans="2:19" ht="15.75" thickTop="1" x14ac:dyDescent="0.25">
      <c r="B67" s="157" t="s">
        <v>1674</v>
      </c>
      <c r="C67" s="156"/>
      <c r="D67" s="157" t="s">
        <v>1674</v>
      </c>
      <c r="E67" s="156"/>
      <c r="F67" s="156"/>
      <c r="G67" s="158" t="s">
        <v>1674</v>
      </c>
      <c r="H67" s="158" t="s">
        <v>1674</v>
      </c>
      <c r="I67" s="158" t="s">
        <v>1674</v>
      </c>
      <c r="J67" s="157" t="s">
        <v>1674</v>
      </c>
      <c r="K67" s="156"/>
      <c r="L67" s="157" t="s">
        <v>1674</v>
      </c>
      <c r="M67" s="156"/>
      <c r="N67" s="158" t="s">
        <v>1674</v>
      </c>
      <c r="O67" s="157" t="s">
        <v>1674</v>
      </c>
      <c r="P67" s="156"/>
      <c r="Q67" s="157" t="s">
        <v>1674</v>
      </c>
      <c r="R67" s="156"/>
      <c r="S67" s="156"/>
    </row>
    <row r="68" spans="2:19" ht="15.4" customHeight="1" x14ac:dyDescent="0.25">
      <c r="B68" s="300" t="s">
        <v>1979</v>
      </c>
      <c r="C68" s="156"/>
      <c r="D68" s="156"/>
      <c r="E68" s="156"/>
      <c r="F68" s="156"/>
      <c r="G68" s="156"/>
      <c r="H68" s="156"/>
      <c r="I68" s="156"/>
      <c r="J68" s="156"/>
      <c r="K68" s="156"/>
      <c r="L68" s="156"/>
      <c r="M68" s="156"/>
      <c r="N68" s="156"/>
      <c r="O68" s="156"/>
      <c r="P68" s="156"/>
      <c r="Q68" s="301" t="s">
        <v>1674</v>
      </c>
      <c r="R68" s="156"/>
      <c r="S68" s="156"/>
    </row>
    <row r="69" spans="2:19" x14ac:dyDescent="0.25">
      <c r="B69" s="302" t="s">
        <v>1674</v>
      </c>
      <c r="C69" s="156"/>
      <c r="D69" s="303" t="s">
        <v>1674</v>
      </c>
      <c r="E69" s="156"/>
      <c r="F69" s="156"/>
      <c r="G69" s="304" t="s">
        <v>1674</v>
      </c>
      <c r="H69" s="304" t="s">
        <v>1674</v>
      </c>
      <c r="I69" s="304" t="s">
        <v>1674</v>
      </c>
      <c r="J69" s="303" t="s">
        <v>1674</v>
      </c>
      <c r="K69" s="156"/>
      <c r="L69" s="303" t="s">
        <v>1674</v>
      </c>
      <c r="M69" s="156"/>
      <c r="N69" s="304" t="s">
        <v>1674</v>
      </c>
      <c r="O69" s="303" t="s">
        <v>1674</v>
      </c>
      <c r="P69" s="156"/>
      <c r="Q69" s="303" t="s">
        <v>1674</v>
      </c>
      <c r="R69" s="156"/>
      <c r="S69" s="156"/>
    </row>
    <row r="70" spans="2:19" x14ac:dyDescent="0.25">
      <c r="B70" s="196" t="s">
        <v>1980</v>
      </c>
      <c r="C70" s="156"/>
      <c r="D70" s="305" t="s">
        <v>580</v>
      </c>
      <c r="E70" s="279"/>
      <c r="F70" s="279"/>
      <c r="G70" s="306" t="s">
        <v>1674</v>
      </c>
      <c r="H70" s="307" t="s">
        <v>1938</v>
      </c>
      <c r="I70" s="308" t="s">
        <v>1674</v>
      </c>
      <c r="J70" s="305" t="s">
        <v>1674</v>
      </c>
      <c r="K70" s="279"/>
      <c r="L70" s="305" t="s">
        <v>1939</v>
      </c>
      <c r="M70" s="279"/>
      <c r="N70" s="308" t="s">
        <v>1674</v>
      </c>
      <c r="O70" s="305" t="s">
        <v>1938</v>
      </c>
      <c r="P70" s="279"/>
      <c r="Q70" s="309" t="s">
        <v>1674</v>
      </c>
      <c r="R70" s="156"/>
      <c r="S70" s="156"/>
    </row>
    <row r="71" spans="2:19" ht="9.9499999999999993" customHeight="1" x14ac:dyDescent="0.25">
      <c r="B71" s="197" t="s">
        <v>1981</v>
      </c>
      <c r="C71" s="156"/>
      <c r="D71" s="310">
        <v>1</v>
      </c>
      <c r="E71" s="156"/>
      <c r="F71" s="156"/>
      <c r="G71" s="311" t="s">
        <v>1674</v>
      </c>
      <c r="H71" s="312">
        <v>8.4099999999999995E-4</v>
      </c>
      <c r="I71" s="311" t="s">
        <v>1674</v>
      </c>
      <c r="J71" s="252" t="s">
        <v>1695</v>
      </c>
      <c r="K71" s="156"/>
      <c r="L71" s="277">
        <v>280200.49</v>
      </c>
      <c r="M71" s="156"/>
      <c r="N71" s="311" t="s">
        <v>1674</v>
      </c>
      <c r="O71" s="194">
        <v>6.9999999999999999E-4</v>
      </c>
      <c r="P71" s="156"/>
      <c r="Q71" s="235" t="s">
        <v>1674</v>
      </c>
      <c r="R71" s="156"/>
      <c r="S71" s="156"/>
    </row>
    <row r="72" spans="2:19" ht="9.9499999999999993" customHeight="1" x14ac:dyDescent="0.25">
      <c r="B72" s="197" t="s">
        <v>1982</v>
      </c>
      <c r="C72" s="156"/>
      <c r="D72" s="310">
        <v>60517</v>
      </c>
      <c r="E72" s="156"/>
      <c r="F72" s="156"/>
      <c r="G72" s="311" t="s">
        <v>1674</v>
      </c>
      <c r="H72" s="312">
        <v>50.914521000000001</v>
      </c>
      <c r="I72" s="311" t="s">
        <v>1674</v>
      </c>
      <c r="J72" s="252" t="s">
        <v>1695</v>
      </c>
      <c r="K72" s="156"/>
      <c r="L72" s="277">
        <v>20681540502.93</v>
      </c>
      <c r="M72" s="156"/>
      <c r="N72" s="311" t="s">
        <v>1674</v>
      </c>
      <c r="O72" s="194">
        <v>54.462600000000002</v>
      </c>
      <c r="P72" s="156"/>
      <c r="Q72" s="235" t="s">
        <v>1674</v>
      </c>
      <c r="R72" s="156"/>
      <c r="S72" s="156"/>
    </row>
    <row r="73" spans="2:19" ht="9.9499999999999993" customHeight="1" x14ac:dyDescent="0.25">
      <c r="B73" s="197" t="s">
        <v>1983</v>
      </c>
      <c r="C73" s="156"/>
      <c r="D73" s="310">
        <v>16910</v>
      </c>
      <c r="E73" s="156"/>
      <c r="F73" s="156"/>
      <c r="G73" s="311" t="s">
        <v>1674</v>
      </c>
      <c r="H73" s="312">
        <v>14.226820999999999</v>
      </c>
      <c r="I73" s="311" t="s">
        <v>1674</v>
      </c>
      <c r="J73" s="252" t="s">
        <v>1695</v>
      </c>
      <c r="K73" s="156"/>
      <c r="L73" s="277">
        <v>4498557961.3400002</v>
      </c>
      <c r="M73" s="156"/>
      <c r="N73" s="311" t="s">
        <v>1674</v>
      </c>
      <c r="O73" s="194">
        <v>11.846500000000001</v>
      </c>
      <c r="P73" s="156"/>
      <c r="Q73" s="235" t="s">
        <v>1674</v>
      </c>
      <c r="R73" s="156"/>
      <c r="S73" s="156"/>
    </row>
    <row r="74" spans="2:19" ht="9.9499999999999993" customHeight="1" x14ac:dyDescent="0.25">
      <c r="B74" s="197" t="s">
        <v>1984</v>
      </c>
      <c r="C74" s="156"/>
      <c r="D74" s="310">
        <v>11393</v>
      </c>
      <c r="E74" s="156"/>
      <c r="F74" s="156"/>
      <c r="G74" s="311" t="s">
        <v>1674</v>
      </c>
      <c r="H74" s="312">
        <v>9.5852260000000005</v>
      </c>
      <c r="I74" s="311" t="s">
        <v>1674</v>
      </c>
      <c r="J74" s="252" t="s">
        <v>1695</v>
      </c>
      <c r="K74" s="156"/>
      <c r="L74" s="277">
        <v>3272399648.6700001</v>
      </c>
      <c r="M74" s="156"/>
      <c r="N74" s="311" t="s">
        <v>1674</v>
      </c>
      <c r="O74" s="194">
        <v>8.6174999999999997</v>
      </c>
      <c r="P74" s="156"/>
      <c r="Q74" s="235" t="s">
        <v>1674</v>
      </c>
      <c r="R74" s="156"/>
      <c r="S74" s="156"/>
    </row>
    <row r="75" spans="2:19" ht="9.9499999999999993" customHeight="1" x14ac:dyDescent="0.25">
      <c r="B75" s="197" t="s">
        <v>1985</v>
      </c>
      <c r="C75" s="156"/>
      <c r="D75" s="310">
        <v>16924</v>
      </c>
      <c r="E75" s="156"/>
      <c r="F75" s="156"/>
      <c r="G75" s="311" t="s">
        <v>1674</v>
      </c>
      <c r="H75" s="312">
        <v>14.2386</v>
      </c>
      <c r="I75" s="311" t="s">
        <v>1674</v>
      </c>
      <c r="J75" s="252" t="s">
        <v>1695</v>
      </c>
      <c r="K75" s="156"/>
      <c r="L75" s="277">
        <v>5501822191.0699997</v>
      </c>
      <c r="M75" s="156"/>
      <c r="N75" s="311" t="s">
        <v>1674</v>
      </c>
      <c r="O75" s="194">
        <v>14.4884</v>
      </c>
      <c r="P75" s="156"/>
      <c r="Q75" s="235" t="s">
        <v>1674</v>
      </c>
      <c r="R75" s="156"/>
      <c r="S75" s="156"/>
    </row>
    <row r="76" spans="2:19" ht="9.9499999999999993" customHeight="1" x14ac:dyDescent="0.25">
      <c r="B76" s="197" t="s">
        <v>1986</v>
      </c>
      <c r="C76" s="156"/>
      <c r="D76" s="310">
        <v>6788</v>
      </c>
      <c r="E76" s="156"/>
      <c r="F76" s="156"/>
      <c r="G76" s="311" t="s">
        <v>1674</v>
      </c>
      <c r="H76" s="312">
        <v>5.7109199999999998</v>
      </c>
      <c r="I76" s="311" t="s">
        <v>1674</v>
      </c>
      <c r="J76" s="252" t="s">
        <v>1695</v>
      </c>
      <c r="K76" s="156"/>
      <c r="L76" s="277">
        <v>2199200624.0300002</v>
      </c>
      <c r="M76" s="156"/>
      <c r="N76" s="311" t="s">
        <v>1674</v>
      </c>
      <c r="O76" s="194">
        <v>5.7914000000000003</v>
      </c>
      <c r="P76" s="156"/>
      <c r="Q76" s="235" t="s">
        <v>1674</v>
      </c>
      <c r="R76" s="156"/>
      <c r="S76" s="156"/>
    </row>
    <row r="77" spans="2:19" ht="9.9499999999999993" customHeight="1" x14ac:dyDescent="0.25">
      <c r="B77" s="197" t="s">
        <v>1987</v>
      </c>
      <c r="C77" s="156"/>
      <c r="D77" s="310">
        <v>3809</v>
      </c>
      <c r="E77" s="156"/>
      <c r="F77" s="156"/>
      <c r="G77" s="311" t="s">
        <v>1674</v>
      </c>
      <c r="H77" s="312">
        <v>3.2046100000000002</v>
      </c>
      <c r="I77" s="311" t="s">
        <v>1674</v>
      </c>
      <c r="J77" s="252" t="s">
        <v>1695</v>
      </c>
      <c r="K77" s="156"/>
      <c r="L77" s="277">
        <v>1078795238.73</v>
      </c>
      <c r="M77" s="156"/>
      <c r="N77" s="311" t="s">
        <v>1674</v>
      </c>
      <c r="O77" s="194">
        <v>2.8409</v>
      </c>
      <c r="P77" s="156"/>
      <c r="Q77" s="235" t="s">
        <v>1674</v>
      </c>
      <c r="R77" s="156"/>
      <c r="S77" s="156"/>
    </row>
    <row r="78" spans="2:19" ht="9.9499999999999993" customHeight="1" x14ac:dyDescent="0.25">
      <c r="B78" s="197" t="s">
        <v>1988</v>
      </c>
      <c r="C78" s="156"/>
      <c r="D78" s="310">
        <v>1344</v>
      </c>
      <c r="E78" s="156"/>
      <c r="F78" s="156"/>
      <c r="G78" s="311" t="s">
        <v>1674</v>
      </c>
      <c r="H78" s="312">
        <v>1.1307419999999999</v>
      </c>
      <c r="I78" s="311" t="s">
        <v>1674</v>
      </c>
      <c r="J78" s="252" t="s">
        <v>1695</v>
      </c>
      <c r="K78" s="156"/>
      <c r="L78" s="277">
        <v>459734820.25999999</v>
      </c>
      <c r="M78" s="156"/>
      <c r="N78" s="311" t="s">
        <v>1674</v>
      </c>
      <c r="O78" s="194">
        <v>1.2107000000000001</v>
      </c>
      <c r="P78" s="156"/>
      <c r="Q78" s="235" t="s">
        <v>1674</v>
      </c>
      <c r="R78" s="156"/>
      <c r="S78" s="156"/>
    </row>
    <row r="79" spans="2:19" ht="9.9499999999999993" customHeight="1" x14ac:dyDescent="0.25">
      <c r="B79" s="197" t="s">
        <v>1989</v>
      </c>
      <c r="C79" s="156"/>
      <c r="D79" s="310">
        <v>117</v>
      </c>
      <c r="E79" s="156"/>
      <c r="F79" s="156"/>
      <c r="G79" s="311" t="s">
        <v>1674</v>
      </c>
      <c r="H79" s="312">
        <v>9.8434999999999995E-2</v>
      </c>
      <c r="I79" s="311" t="s">
        <v>1674</v>
      </c>
      <c r="J79" s="252" t="s">
        <v>1695</v>
      </c>
      <c r="K79" s="156"/>
      <c r="L79" s="277">
        <v>41317249.359999999</v>
      </c>
      <c r="M79" s="156"/>
      <c r="N79" s="311" t="s">
        <v>1674</v>
      </c>
      <c r="O79" s="194">
        <v>0.10879999999999999</v>
      </c>
      <c r="P79" s="156"/>
      <c r="Q79" s="235" t="s">
        <v>1674</v>
      </c>
      <c r="R79" s="156"/>
      <c r="S79" s="156"/>
    </row>
    <row r="80" spans="2:19" ht="9.9499999999999993" customHeight="1" x14ac:dyDescent="0.25">
      <c r="B80" s="197" t="s">
        <v>1990</v>
      </c>
      <c r="C80" s="156"/>
      <c r="D80" s="310">
        <v>449</v>
      </c>
      <c r="E80" s="156"/>
      <c r="F80" s="156"/>
      <c r="G80" s="311" t="s">
        <v>1674</v>
      </c>
      <c r="H80" s="312">
        <v>0.37775500000000001</v>
      </c>
      <c r="I80" s="311" t="s">
        <v>1674</v>
      </c>
      <c r="J80" s="252" t="s">
        <v>1695</v>
      </c>
      <c r="K80" s="156"/>
      <c r="L80" s="277">
        <v>107075944.09999999</v>
      </c>
      <c r="M80" s="156"/>
      <c r="N80" s="311" t="s">
        <v>1674</v>
      </c>
      <c r="O80" s="194">
        <v>0.28199999999999997</v>
      </c>
      <c r="P80" s="156"/>
      <c r="Q80" s="235" t="s">
        <v>1674</v>
      </c>
      <c r="R80" s="156"/>
      <c r="S80" s="156"/>
    </row>
    <row r="81" spans="2:19" ht="9.9499999999999993" customHeight="1" x14ac:dyDescent="0.25">
      <c r="B81" s="197" t="s">
        <v>1991</v>
      </c>
      <c r="C81" s="156"/>
      <c r="D81" s="310">
        <v>608</v>
      </c>
      <c r="E81" s="156"/>
      <c r="F81" s="156"/>
      <c r="G81" s="311" t="s">
        <v>1674</v>
      </c>
      <c r="H81" s="312">
        <v>0.51152600000000004</v>
      </c>
      <c r="I81" s="311" t="s">
        <v>1674</v>
      </c>
      <c r="J81" s="252" t="s">
        <v>1695</v>
      </c>
      <c r="K81" s="156"/>
      <c r="L81" s="277">
        <v>133142620.34999999</v>
      </c>
      <c r="M81" s="156"/>
      <c r="N81" s="311" t="s">
        <v>1674</v>
      </c>
      <c r="O81" s="194">
        <v>0.35060000000000002</v>
      </c>
      <c r="P81" s="156"/>
      <c r="Q81" s="235" t="s">
        <v>1674</v>
      </c>
      <c r="R81" s="156"/>
      <c r="S81" s="156"/>
    </row>
    <row r="82" spans="2:19" ht="15.75" thickBot="1" x14ac:dyDescent="0.3">
      <c r="B82" s="193" t="s">
        <v>1944</v>
      </c>
      <c r="C82" s="156"/>
      <c r="D82" s="313">
        <v>118860</v>
      </c>
      <c r="E82" s="186"/>
      <c r="F82" s="186"/>
      <c r="G82" s="308" t="s">
        <v>1674</v>
      </c>
      <c r="H82" s="314">
        <v>99.999996999999993</v>
      </c>
      <c r="I82" s="308" t="s">
        <v>1674</v>
      </c>
      <c r="J82" s="315" t="s">
        <v>1695</v>
      </c>
      <c r="K82" s="186"/>
      <c r="L82" s="316">
        <v>37973867001.330002</v>
      </c>
      <c r="M82" s="186"/>
      <c r="N82" s="308" t="s">
        <v>1674</v>
      </c>
      <c r="O82" s="317">
        <v>100.0001</v>
      </c>
      <c r="P82" s="186"/>
      <c r="Q82" s="318" t="s">
        <v>1674</v>
      </c>
      <c r="R82" s="156"/>
      <c r="S82" s="156"/>
    </row>
    <row r="83" spans="2:19" ht="15.75" thickTop="1" x14ac:dyDescent="0.25">
      <c r="B83" s="157" t="s">
        <v>1674</v>
      </c>
      <c r="C83" s="156"/>
      <c r="D83" s="157" t="s">
        <v>1674</v>
      </c>
      <c r="E83" s="156"/>
      <c r="F83" s="156"/>
      <c r="G83" s="158" t="s">
        <v>1674</v>
      </c>
      <c r="H83" s="158" t="s">
        <v>1674</v>
      </c>
      <c r="I83" s="158" t="s">
        <v>1674</v>
      </c>
      <c r="J83" s="157" t="s">
        <v>1674</v>
      </c>
      <c r="K83" s="156"/>
      <c r="L83" s="157" t="s">
        <v>1674</v>
      </c>
      <c r="M83" s="156"/>
      <c r="N83" s="158" t="s">
        <v>1674</v>
      </c>
      <c r="O83" s="157" t="s">
        <v>1674</v>
      </c>
      <c r="P83" s="156"/>
      <c r="Q83" s="157" t="s">
        <v>1674</v>
      </c>
      <c r="R83" s="156"/>
      <c r="S83" s="156"/>
    </row>
    <row r="84" spans="2:19" ht="15.4" customHeight="1" x14ac:dyDescent="0.25">
      <c r="B84" s="300" t="s">
        <v>1992</v>
      </c>
      <c r="C84" s="156"/>
      <c r="D84" s="156"/>
      <c r="E84" s="156"/>
      <c r="F84" s="156"/>
      <c r="G84" s="156"/>
      <c r="H84" s="156"/>
      <c r="I84" s="156"/>
      <c r="J84" s="156"/>
      <c r="K84" s="156"/>
      <c r="L84" s="156"/>
      <c r="M84" s="156"/>
      <c r="N84" s="156"/>
      <c r="O84" s="156"/>
      <c r="P84" s="156"/>
      <c r="Q84" s="301" t="s">
        <v>1674</v>
      </c>
      <c r="R84" s="156"/>
      <c r="S84" s="156"/>
    </row>
    <row r="85" spans="2:19" x14ac:dyDescent="0.25">
      <c r="B85" s="302" t="s">
        <v>1674</v>
      </c>
      <c r="C85" s="156"/>
      <c r="D85" s="303" t="s">
        <v>1674</v>
      </c>
      <c r="E85" s="156"/>
      <c r="F85" s="156"/>
      <c r="G85" s="304" t="s">
        <v>1674</v>
      </c>
      <c r="H85" s="304" t="s">
        <v>1674</v>
      </c>
      <c r="I85" s="304" t="s">
        <v>1674</v>
      </c>
      <c r="J85" s="303" t="s">
        <v>1674</v>
      </c>
      <c r="K85" s="156"/>
      <c r="L85" s="303" t="s">
        <v>1674</v>
      </c>
      <c r="M85" s="156"/>
      <c r="N85" s="304" t="s">
        <v>1674</v>
      </c>
      <c r="O85" s="303" t="s">
        <v>1674</v>
      </c>
      <c r="P85" s="156"/>
      <c r="Q85" s="303" t="s">
        <v>1674</v>
      </c>
      <c r="R85" s="156"/>
      <c r="S85" s="156"/>
    </row>
    <row r="86" spans="2:19" x14ac:dyDescent="0.25">
      <c r="B86" s="196" t="s">
        <v>1993</v>
      </c>
      <c r="C86" s="156"/>
      <c r="D86" s="305" t="s">
        <v>580</v>
      </c>
      <c r="E86" s="279"/>
      <c r="F86" s="279"/>
      <c r="G86" s="306" t="s">
        <v>1674</v>
      </c>
      <c r="H86" s="307" t="s">
        <v>1938</v>
      </c>
      <c r="I86" s="308" t="s">
        <v>1674</v>
      </c>
      <c r="J86" s="305" t="s">
        <v>1674</v>
      </c>
      <c r="K86" s="279"/>
      <c r="L86" s="305" t="s">
        <v>1939</v>
      </c>
      <c r="M86" s="279"/>
      <c r="N86" s="308" t="s">
        <v>1674</v>
      </c>
      <c r="O86" s="305" t="s">
        <v>1938</v>
      </c>
      <c r="P86" s="279"/>
      <c r="Q86" s="309" t="s">
        <v>1674</v>
      </c>
      <c r="R86" s="156"/>
      <c r="S86" s="156"/>
    </row>
    <row r="87" spans="2:19" ht="9.9499999999999993" customHeight="1" x14ac:dyDescent="0.25">
      <c r="B87" s="197" t="s">
        <v>1994</v>
      </c>
      <c r="C87" s="156"/>
      <c r="D87" s="310">
        <v>18874</v>
      </c>
      <c r="E87" s="156"/>
      <c r="F87" s="156"/>
      <c r="G87" s="311" t="s">
        <v>1674</v>
      </c>
      <c r="H87" s="312">
        <v>15.879186000000001</v>
      </c>
      <c r="I87" s="311" t="s">
        <v>1674</v>
      </c>
      <c r="J87" s="252" t="s">
        <v>1695</v>
      </c>
      <c r="K87" s="156"/>
      <c r="L87" s="277">
        <v>2040214654.3599999</v>
      </c>
      <c r="M87" s="156"/>
      <c r="N87" s="311" t="s">
        <v>1674</v>
      </c>
      <c r="O87" s="194">
        <v>5.3727</v>
      </c>
      <c r="P87" s="156"/>
      <c r="Q87" s="235" t="s">
        <v>1674</v>
      </c>
      <c r="R87" s="156"/>
      <c r="S87" s="156"/>
    </row>
    <row r="88" spans="2:19" ht="9.9499999999999993" customHeight="1" x14ac:dyDescent="0.25">
      <c r="B88" s="197" t="s">
        <v>1995</v>
      </c>
      <c r="C88" s="156"/>
      <c r="D88" s="310">
        <v>9074</v>
      </c>
      <c r="E88" s="156"/>
      <c r="F88" s="156"/>
      <c r="G88" s="311" t="s">
        <v>1674</v>
      </c>
      <c r="H88" s="312">
        <v>7.6341910000000004</v>
      </c>
      <c r="I88" s="311" t="s">
        <v>1674</v>
      </c>
      <c r="J88" s="252" t="s">
        <v>1695</v>
      </c>
      <c r="K88" s="156"/>
      <c r="L88" s="277">
        <v>1829683632.4400001</v>
      </c>
      <c r="M88" s="156"/>
      <c r="N88" s="311" t="s">
        <v>1674</v>
      </c>
      <c r="O88" s="194">
        <v>4.8182999999999998</v>
      </c>
      <c r="P88" s="156"/>
      <c r="Q88" s="235" t="s">
        <v>1674</v>
      </c>
      <c r="R88" s="156"/>
      <c r="S88" s="156"/>
    </row>
    <row r="89" spans="2:19" ht="9.9499999999999993" customHeight="1" x14ac:dyDescent="0.25">
      <c r="B89" s="197" t="s">
        <v>1996</v>
      </c>
      <c r="C89" s="156"/>
      <c r="D89" s="310">
        <v>9624</v>
      </c>
      <c r="E89" s="156"/>
      <c r="F89" s="156"/>
      <c r="G89" s="311" t="s">
        <v>1674</v>
      </c>
      <c r="H89" s="312">
        <v>8.096921</v>
      </c>
      <c r="I89" s="311" t="s">
        <v>1674</v>
      </c>
      <c r="J89" s="252" t="s">
        <v>1695</v>
      </c>
      <c r="K89" s="156"/>
      <c r="L89" s="277">
        <v>2196593923.9499998</v>
      </c>
      <c r="M89" s="156"/>
      <c r="N89" s="311" t="s">
        <v>1674</v>
      </c>
      <c r="O89" s="194">
        <v>5.7845000000000004</v>
      </c>
      <c r="P89" s="156"/>
      <c r="Q89" s="235" t="s">
        <v>1674</v>
      </c>
      <c r="R89" s="156"/>
      <c r="S89" s="156"/>
    </row>
    <row r="90" spans="2:19" ht="9.9499999999999993" customHeight="1" x14ac:dyDescent="0.25">
      <c r="B90" s="197" t="s">
        <v>1997</v>
      </c>
      <c r="C90" s="156"/>
      <c r="D90" s="310">
        <v>9443</v>
      </c>
      <c r="E90" s="156"/>
      <c r="F90" s="156"/>
      <c r="G90" s="311" t="s">
        <v>1674</v>
      </c>
      <c r="H90" s="312">
        <v>7.9446409999999998</v>
      </c>
      <c r="I90" s="311" t="s">
        <v>1674</v>
      </c>
      <c r="J90" s="252" t="s">
        <v>1695</v>
      </c>
      <c r="K90" s="156"/>
      <c r="L90" s="277">
        <v>2430288361.0700002</v>
      </c>
      <c r="M90" s="156"/>
      <c r="N90" s="311" t="s">
        <v>1674</v>
      </c>
      <c r="O90" s="194">
        <v>6.3998999999999997</v>
      </c>
      <c r="P90" s="156"/>
      <c r="Q90" s="235" t="s">
        <v>1674</v>
      </c>
      <c r="R90" s="156"/>
      <c r="S90" s="156"/>
    </row>
    <row r="91" spans="2:19" ht="9.9499999999999993" customHeight="1" x14ac:dyDescent="0.25">
      <c r="B91" s="197" t="s">
        <v>1998</v>
      </c>
      <c r="C91" s="156"/>
      <c r="D91" s="310">
        <v>9379</v>
      </c>
      <c r="E91" s="156"/>
      <c r="F91" s="156"/>
      <c r="G91" s="311" t="s">
        <v>1674</v>
      </c>
      <c r="H91" s="312">
        <v>7.8907959999999999</v>
      </c>
      <c r="I91" s="311" t="s">
        <v>1674</v>
      </c>
      <c r="J91" s="252" t="s">
        <v>1695</v>
      </c>
      <c r="K91" s="156"/>
      <c r="L91" s="277">
        <v>2669388692.54</v>
      </c>
      <c r="M91" s="156"/>
      <c r="N91" s="311" t="s">
        <v>1674</v>
      </c>
      <c r="O91" s="194">
        <v>7.0294999999999996</v>
      </c>
      <c r="P91" s="156"/>
      <c r="Q91" s="235" t="s">
        <v>1674</v>
      </c>
      <c r="R91" s="156"/>
      <c r="S91" s="156"/>
    </row>
    <row r="92" spans="2:19" ht="9.9499999999999993" customHeight="1" x14ac:dyDescent="0.25">
      <c r="B92" s="197" t="s">
        <v>1999</v>
      </c>
      <c r="C92" s="156"/>
      <c r="D92" s="310">
        <v>9767</v>
      </c>
      <c r="E92" s="156"/>
      <c r="F92" s="156"/>
      <c r="G92" s="311" t="s">
        <v>1674</v>
      </c>
      <c r="H92" s="312">
        <v>8.2172300000000007</v>
      </c>
      <c r="I92" s="311" t="s">
        <v>1674</v>
      </c>
      <c r="J92" s="252" t="s">
        <v>1695</v>
      </c>
      <c r="K92" s="156"/>
      <c r="L92" s="277">
        <v>3089574083.29</v>
      </c>
      <c r="M92" s="156"/>
      <c r="N92" s="311" t="s">
        <v>1674</v>
      </c>
      <c r="O92" s="194">
        <v>8.1361000000000008</v>
      </c>
      <c r="P92" s="156"/>
      <c r="Q92" s="235" t="s">
        <v>1674</v>
      </c>
      <c r="R92" s="156"/>
      <c r="S92" s="156"/>
    </row>
    <row r="93" spans="2:19" ht="9.9499999999999993" customHeight="1" x14ac:dyDescent="0.25">
      <c r="B93" s="197" t="s">
        <v>2000</v>
      </c>
      <c r="C93" s="156"/>
      <c r="D93" s="310">
        <v>10140</v>
      </c>
      <c r="E93" s="156"/>
      <c r="F93" s="156"/>
      <c r="G93" s="311" t="s">
        <v>1674</v>
      </c>
      <c r="H93" s="312">
        <v>8.5310450000000007</v>
      </c>
      <c r="I93" s="311" t="s">
        <v>1674</v>
      </c>
      <c r="J93" s="252" t="s">
        <v>1695</v>
      </c>
      <c r="K93" s="156"/>
      <c r="L93" s="277">
        <v>3456600407.71</v>
      </c>
      <c r="M93" s="156"/>
      <c r="N93" s="311" t="s">
        <v>1674</v>
      </c>
      <c r="O93" s="194">
        <v>9.1026000000000007</v>
      </c>
      <c r="P93" s="156"/>
      <c r="Q93" s="235" t="s">
        <v>1674</v>
      </c>
      <c r="R93" s="156"/>
      <c r="S93" s="156"/>
    </row>
    <row r="94" spans="2:19" ht="9.9499999999999993" customHeight="1" x14ac:dyDescent="0.25">
      <c r="B94" s="197" t="s">
        <v>2001</v>
      </c>
      <c r="C94" s="156"/>
      <c r="D94" s="310">
        <v>9359</v>
      </c>
      <c r="E94" s="156"/>
      <c r="F94" s="156"/>
      <c r="G94" s="311" t="s">
        <v>1674</v>
      </c>
      <c r="H94" s="312">
        <v>7.8739689999999998</v>
      </c>
      <c r="I94" s="311" t="s">
        <v>1674</v>
      </c>
      <c r="J94" s="252" t="s">
        <v>1695</v>
      </c>
      <c r="K94" s="156"/>
      <c r="L94" s="277">
        <v>3533938067.5</v>
      </c>
      <c r="M94" s="156"/>
      <c r="N94" s="311" t="s">
        <v>1674</v>
      </c>
      <c r="O94" s="194">
        <v>9.3062000000000005</v>
      </c>
      <c r="P94" s="156"/>
      <c r="Q94" s="235" t="s">
        <v>1674</v>
      </c>
      <c r="R94" s="156"/>
      <c r="S94" s="156"/>
    </row>
    <row r="95" spans="2:19" ht="9.9499999999999993" customHeight="1" x14ac:dyDescent="0.25">
      <c r="B95" s="197" t="s">
        <v>2002</v>
      </c>
      <c r="C95" s="156"/>
      <c r="D95" s="310">
        <v>8023</v>
      </c>
      <c r="E95" s="156"/>
      <c r="F95" s="156"/>
      <c r="G95" s="311" t="s">
        <v>1674</v>
      </c>
      <c r="H95" s="312">
        <v>6.7499580000000003</v>
      </c>
      <c r="I95" s="311" t="s">
        <v>1674</v>
      </c>
      <c r="J95" s="252" t="s">
        <v>1695</v>
      </c>
      <c r="K95" s="156"/>
      <c r="L95" s="277">
        <v>3378363037.0300002</v>
      </c>
      <c r="M95" s="156"/>
      <c r="N95" s="311" t="s">
        <v>1674</v>
      </c>
      <c r="O95" s="194">
        <v>8.8964999999999996</v>
      </c>
      <c r="P95" s="156"/>
      <c r="Q95" s="235" t="s">
        <v>1674</v>
      </c>
      <c r="R95" s="156"/>
      <c r="S95" s="156"/>
    </row>
    <row r="96" spans="2:19" ht="9.9499999999999993" customHeight="1" x14ac:dyDescent="0.25">
      <c r="B96" s="197" t="s">
        <v>2003</v>
      </c>
      <c r="C96" s="156"/>
      <c r="D96" s="310">
        <v>6937</v>
      </c>
      <c r="E96" s="156"/>
      <c r="F96" s="156"/>
      <c r="G96" s="311" t="s">
        <v>1674</v>
      </c>
      <c r="H96" s="312">
        <v>5.8362780000000001</v>
      </c>
      <c r="I96" s="311" t="s">
        <v>1674</v>
      </c>
      <c r="J96" s="252" t="s">
        <v>1695</v>
      </c>
      <c r="K96" s="156"/>
      <c r="L96" s="277">
        <v>3142717659.6900001</v>
      </c>
      <c r="M96" s="156"/>
      <c r="N96" s="311" t="s">
        <v>1674</v>
      </c>
      <c r="O96" s="194">
        <v>8.2759999999999998</v>
      </c>
      <c r="P96" s="156"/>
      <c r="Q96" s="235" t="s">
        <v>1674</v>
      </c>
      <c r="R96" s="156"/>
      <c r="S96" s="156"/>
    </row>
    <row r="97" spans="2:19" ht="9.9499999999999993" customHeight="1" x14ac:dyDescent="0.25">
      <c r="B97" s="197" t="s">
        <v>2004</v>
      </c>
      <c r="C97" s="156"/>
      <c r="D97" s="310">
        <v>5986</v>
      </c>
      <c r="E97" s="156"/>
      <c r="F97" s="156"/>
      <c r="G97" s="311" t="s">
        <v>1674</v>
      </c>
      <c r="H97" s="312">
        <v>5.0361770000000003</v>
      </c>
      <c r="I97" s="311" t="s">
        <v>1674</v>
      </c>
      <c r="J97" s="252" t="s">
        <v>1695</v>
      </c>
      <c r="K97" s="156"/>
      <c r="L97" s="277">
        <v>2909828868.9099998</v>
      </c>
      <c r="M97" s="156"/>
      <c r="N97" s="311" t="s">
        <v>1674</v>
      </c>
      <c r="O97" s="194">
        <v>7.6627000000000001</v>
      </c>
      <c r="P97" s="156"/>
      <c r="Q97" s="235" t="s">
        <v>1674</v>
      </c>
      <c r="R97" s="156"/>
      <c r="S97" s="156"/>
    </row>
    <row r="98" spans="2:19" ht="9.9499999999999993" customHeight="1" x14ac:dyDescent="0.25">
      <c r="B98" s="197" t="s">
        <v>2005</v>
      </c>
      <c r="C98" s="156"/>
      <c r="D98" s="310">
        <v>4989</v>
      </c>
      <c r="E98" s="156"/>
      <c r="F98" s="156"/>
      <c r="G98" s="311" t="s">
        <v>1674</v>
      </c>
      <c r="H98" s="312">
        <v>4.1973750000000001</v>
      </c>
      <c r="I98" s="311" t="s">
        <v>1674</v>
      </c>
      <c r="J98" s="252" t="s">
        <v>1695</v>
      </c>
      <c r="K98" s="156"/>
      <c r="L98" s="277">
        <v>2668145787.9499998</v>
      </c>
      <c r="M98" s="156"/>
      <c r="N98" s="311" t="s">
        <v>1674</v>
      </c>
      <c r="O98" s="194">
        <v>7.0263</v>
      </c>
      <c r="P98" s="156"/>
      <c r="Q98" s="235" t="s">
        <v>1674</v>
      </c>
      <c r="R98" s="156"/>
      <c r="S98" s="156"/>
    </row>
    <row r="99" spans="2:19" ht="9.9499999999999993" customHeight="1" x14ac:dyDescent="0.25">
      <c r="B99" s="197" t="s">
        <v>2006</v>
      </c>
      <c r="C99" s="156"/>
      <c r="D99" s="310">
        <v>4148</v>
      </c>
      <c r="E99" s="156"/>
      <c r="F99" s="156"/>
      <c r="G99" s="311" t="s">
        <v>1674</v>
      </c>
      <c r="H99" s="312">
        <v>3.4898199999999999</v>
      </c>
      <c r="I99" s="311" t="s">
        <v>1674</v>
      </c>
      <c r="J99" s="252" t="s">
        <v>1695</v>
      </c>
      <c r="K99" s="156"/>
      <c r="L99" s="277">
        <v>2512417306.5100002</v>
      </c>
      <c r="M99" s="156"/>
      <c r="N99" s="311" t="s">
        <v>1674</v>
      </c>
      <c r="O99" s="194">
        <v>6.6162000000000001</v>
      </c>
      <c r="P99" s="156"/>
      <c r="Q99" s="235" t="s">
        <v>1674</v>
      </c>
      <c r="R99" s="156"/>
      <c r="S99" s="156"/>
    </row>
    <row r="100" spans="2:19" ht="9.9499999999999993" customHeight="1" x14ac:dyDescent="0.25">
      <c r="B100" s="197" t="s">
        <v>2007</v>
      </c>
      <c r="C100" s="156"/>
      <c r="D100" s="310">
        <v>3117</v>
      </c>
      <c r="E100" s="156"/>
      <c r="F100" s="156"/>
      <c r="G100" s="311" t="s">
        <v>1674</v>
      </c>
      <c r="H100" s="312">
        <v>2.6224129999999999</v>
      </c>
      <c r="I100" s="311" t="s">
        <v>1674</v>
      </c>
      <c r="J100" s="252" t="s">
        <v>1695</v>
      </c>
      <c r="K100" s="156"/>
      <c r="L100" s="277">
        <v>2116112518.3800001</v>
      </c>
      <c r="M100" s="156"/>
      <c r="N100" s="311" t="s">
        <v>1674</v>
      </c>
      <c r="O100" s="194">
        <v>5.5724999999999998</v>
      </c>
      <c r="P100" s="156"/>
      <c r="Q100" s="235" t="s">
        <v>1674</v>
      </c>
      <c r="R100" s="156"/>
      <c r="S100" s="156"/>
    </row>
    <row r="101" spans="2:19" ht="15.75" thickBot="1" x14ac:dyDescent="0.3">
      <c r="B101" s="193" t="s">
        <v>1944</v>
      </c>
      <c r="C101" s="156"/>
      <c r="D101" s="313">
        <v>118860</v>
      </c>
      <c r="E101" s="186"/>
      <c r="F101" s="186"/>
      <c r="G101" s="308" t="s">
        <v>1674</v>
      </c>
      <c r="H101" s="314">
        <v>100</v>
      </c>
      <c r="I101" s="308" t="s">
        <v>1674</v>
      </c>
      <c r="J101" s="315" t="s">
        <v>1695</v>
      </c>
      <c r="K101" s="186"/>
      <c r="L101" s="316">
        <v>37973867001.330002</v>
      </c>
      <c r="M101" s="186"/>
      <c r="N101" s="308" t="s">
        <v>1674</v>
      </c>
      <c r="O101" s="317">
        <v>100</v>
      </c>
      <c r="P101" s="186"/>
      <c r="Q101" s="318" t="s">
        <v>1674</v>
      </c>
      <c r="R101" s="156"/>
      <c r="S101" s="156"/>
    </row>
    <row r="102" spans="2:19" ht="13.5" customHeight="1" thickTop="1" x14ac:dyDescent="0.25">
      <c r="B102" s="319" t="s">
        <v>2008</v>
      </c>
      <c r="C102" s="156"/>
      <c r="D102" s="156"/>
      <c r="E102" s="156"/>
      <c r="F102" s="156"/>
      <c r="G102" s="156"/>
      <c r="H102" s="156"/>
      <c r="I102" s="156"/>
      <c r="J102" s="156"/>
      <c r="K102" s="156"/>
      <c r="L102" s="156"/>
      <c r="M102" s="156"/>
      <c r="N102" s="156"/>
      <c r="O102" s="156"/>
      <c r="P102" s="156"/>
      <c r="Q102" s="156"/>
      <c r="R102" s="156"/>
      <c r="S102" s="156"/>
    </row>
    <row r="103" spans="2:19" x14ac:dyDescent="0.25">
      <c r="B103" s="157" t="s">
        <v>1674</v>
      </c>
      <c r="C103" s="156"/>
      <c r="D103" s="157" t="s">
        <v>1674</v>
      </c>
      <c r="E103" s="156"/>
      <c r="F103" s="156"/>
      <c r="G103" s="158" t="s">
        <v>1674</v>
      </c>
      <c r="H103" s="158" t="s">
        <v>1674</v>
      </c>
      <c r="I103" s="158" t="s">
        <v>1674</v>
      </c>
      <c r="J103" s="157" t="s">
        <v>1674</v>
      </c>
      <c r="K103" s="156"/>
      <c r="L103" s="157" t="s">
        <v>1674</v>
      </c>
      <c r="M103" s="156"/>
      <c r="N103" s="158" t="s">
        <v>1674</v>
      </c>
      <c r="O103" s="157" t="s">
        <v>1674</v>
      </c>
      <c r="P103" s="156"/>
      <c r="Q103" s="157" t="s">
        <v>1674</v>
      </c>
      <c r="R103" s="156"/>
      <c r="S103" s="156"/>
    </row>
    <row r="104" spans="2:19" ht="15.4" customHeight="1" x14ac:dyDescent="0.25">
      <c r="B104" s="300" t="s">
        <v>2009</v>
      </c>
      <c r="C104" s="156"/>
      <c r="D104" s="156"/>
      <c r="E104" s="156"/>
      <c r="F104" s="156"/>
      <c r="G104" s="156"/>
      <c r="H104" s="156"/>
      <c r="I104" s="156"/>
      <c r="J104" s="156"/>
      <c r="K104" s="156"/>
      <c r="L104" s="156"/>
      <c r="M104" s="156"/>
      <c r="N104" s="156"/>
      <c r="O104" s="156"/>
      <c r="P104" s="156"/>
      <c r="Q104" s="301" t="s">
        <v>1674</v>
      </c>
      <c r="R104" s="156"/>
      <c r="S104" s="156"/>
    </row>
    <row r="105" spans="2:19" x14ac:dyDescent="0.25">
      <c r="B105" s="302" t="s">
        <v>1674</v>
      </c>
      <c r="C105" s="156"/>
      <c r="D105" s="303" t="s">
        <v>1674</v>
      </c>
      <c r="E105" s="156"/>
      <c r="F105" s="156"/>
      <c r="G105" s="304" t="s">
        <v>1674</v>
      </c>
      <c r="H105" s="304" t="s">
        <v>1674</v>
      </c>
      <c r="I105" s="304" t="s">
        <v>1674</v>
      </c>
      <c r="J105" s="303" t="s">
        <v>1674</v>
      </c>
      <c r="K105" s="156"/>
      <c r="L105" s="303" t="s">
        <v>1674</v>
      </c>
      <c r="M105" s="156"/>
      <c r="N105" s="304" t="s">
        <v>1674</v>
      </c>
      <c r="O105" s="303" t="s">
        <v>1674</v>
      </c>
      <c r="P105" s="156"/>
      <c r="Q105" s="303" t="s">
        <v>1674</v>
      </c>
      <c r="R105" s="156"/>
      <c r="S105" s="156"/>
    </row>
    <row r="106" spans="2:19" x14ac:dyDescent="0.25">
      <c r="B106" s="196" t="s">
        <v>2010</v>
      </c>
      <c r="C106" s="156"/>
      <c r="D106" s="305" t="s">
        <v>580</v>
      </c>
      <c r="E106" s="279"/>
      <c r="F106" s="279"/>
      <c r="G106" s="306" t="s">
        <v>1674</v>
      </c>
      <c r="H106" s="307" t="s">
        <v>1938</v>
      </c>
      <c r="I106" s="308" t="s">
        <v>1674</v>
      </c>
      <c r="J106" s="305" t="s">
        <v>1674</v>
      </c>
      <c r="K106" s="279"/>
      <c r="L106" s="305" t="s">
        <v>1939</v>
      </c>
      <c r="M106" s="279"/>
      <c r="N106" s="308" t="s">
        <v>1674</v>
      </c>
      <c r="O106" s="305" t="s">
        <v>1938</v>
      </c>
      <c r="P106" s="279"/>
      <c r="Q106" s="309" t="s">
        <v>1674</v>
      </c>
      <c r="R106" s="156"/>
      <c r="S106" s="156"/>
    </row>
    <row r="107" spans="2:19" ht="9.9499999999999993" customHeight="1" x14ac:dyDescent="0.25">
      <c r="B107" s="197" t="s">
        <v>2011</v>
      </c>
      <c r="C107" s="156"/>
      <c r="D107" s="310">
        <v>40613</v>
      </c>
      <c r="E107" s="156"/>
      <c r="F107" s="156"/>
      <c r="G107" s="311" t="s">
        <v>1674</v>
      </c>
      <c r="H107" s="312">
        <v>34.168770000000002</v>
      </c>
      <c r="I107" s="311" t="s">
        <v>1674</v>
      </c>
      <c r="J107" s="252" t="s">
        <v>1695</v>
      </c>
      <c r="K107" s="156"/>
      <c r="L107" s="277">
        <v>13608086272.26</v>
      </c>
      <c r="M107" s="156"/>
      <c r="N107" s="311" t="s">
        <v>1674</v>
      </c>
      <c r="O107" s="194">
        <v>35.8354</v>
      </c>
      <c r="P107" s="156"/>
      <c r="Q107" s="235" t="s">
        <v>1674</v>
      </c>
      <c r="R107" s="156"/>
      <c r="S107" s="156"/>
    </row>
    <row r="108" spans="2:19" ht="9.9499999999999993" customHeight="1" x14ac:dyDescent="0.25">
      <c r="B108" s="197" t="s">
        <v>2012</v>
      </c>
      <c r="C108" s="156"/>
      <c r="D108" s="310">
        <v>29358</v>
      </c>
      <c r="E108" s="156"/>
      <c r="F108" s="156"/>
      <c r="G108" s="311" t="s">
        <v>1674</v>
      </c>
      <c r="H108" s="312">
        <v>24.699646999999999</v>
      </c>
      <c r="I108" s="311" t="s">
        <v>1674</v>
      </c>
      <c r="J108" s="252" t="s">
        <v>1695</v>
      </c>
      <c r="K108" s="156"/>
      <c r="L108" s="277">
        <v>9409192600.3400002</v>
      </c>
      <c r="M108" s="156"/>
      <c r="N108" s="311" t="s">
        <v>1674</v>
      </c>
      <c r="O108" s="194">
        <v>24.778099999999998</v>
      </c>
      <c r="P108" s="156"/>
      <c r="Q108" s="235" t="s">
        <v>1674</v>
      </c>
      <c r="R108" s="156"/>
      <c r="S108" s="156"/>
    </row>
    <row r="109" spans="2:19" ht="9.9499999999999993" customHeight="1" x14ac:dyDescent="0.25">
      <c r="B109" s="197" t="s">
        <v>2013</v>
      </c>
      <c r="C109" s="156"/>
      <c r="D109" s="310">
        <v>20971</v>
      </c>
      <c r="E109" s="156"/>
      <c r="F109" s="156"/>
      <c r="G109" s="311" t="s">
        <v>1674</v>
      </c>
      <c r="H109" s="312">
        <v>17.643446000000001</v>
      </c>
      <c r="I109" s="311" t="s">
        <v>1674</v>
      </c>
      <c r="J109" s="252" t="s">
        <v>1695</v>
      </c>
      <c r="K109" s="156"/>
      <c r="L109" s="277">
        <v>5939275117.5900002</v>
      </c>
      <c r="M109" s="156"/>
      <c r="N109" s="311" t="s">
        <v>1674</v>
      </c>
      <c r="O109" s="194">
        <v>15.6404</v>
      </c>
      <c r="P109" s="156"/>
      <c r="Q109" s="235" t="s">
        <v>1674</v>
      </c>
      <c r="R109" s="156"/>
      <c r="S109" s="156"/>
    </row>
    <row r="110" spans="2:19" ht="9.9499999999999993" customHeight="1" x14ac:dyDescent="0.25">
      <c r="B110" s="197" t="s">
        <v>2014</v>
      </c>
      <c r="C110" s="156"/>
      <c r="D110" s="310">
        <v>9773</v>
      </c>
      <c r="E110" s="156"/>
      <c r="F110" s="156"/>
      <c r="G110" s="311" t="s">
        <v>1674</v>
      </c>
      <c r="H110" s="312">
        <v>8.2222779999999993</v>
      </c>
      <c r="I110" s="311" t="s">
        <v>1674</v>
      </c>
      <c r="J110" s="252" t="s">
        <v>1695</v>
      </c>
      <c r="K110" s="156"/>
      <c r="L110" s="277">
        <v>3011366512.8000002</v>
      </c>
      <c r="M110" s="156"/>
      <c r="N110" s="311" t="s">
        <v>1674</v>
      </c>
      <c r="O110" s="194">
        <v>7.9301000000000004</v>
      </c>
      <c r="P110" s="156"/>
      <c r="Q110" s="235" t="s">
        <v>1674</v>
      </c>
      <c r="R110" s="156"/>
      <c r="S110" s="156"/>
    </row>
    <row r="111" spans="2:19" ht="9.9499999999999993" customHeight="1" x14ac:dyDescent="0.25">
      <c r="B111" s="197" t="s">
        <v>2015</v>
      </c>
      <c r="C111" s="156"/>
      <c r="D111" s="310">
        <v>15749</v>
      </c>
      <c r="E111" s="156"/>
      <c r="F111" s="156"/>
      <c r="G111" s="311" t="s">
        <v>1674</v>
      </c>
      <c r="H111" s="312">
        <v>13.250042000000001</v>
      </c>
      <c r="I111" s="311" t="s">
        <v>1674</v>
      </c>
      <c r="J111" s="252" t="s">
        <v>1695</v>
      </c>
      <c r="K111" s="156"/>
      <c r="L111" s="277">
        <v>5099751909.7200003</v>
      </c>
      <c r="M111" s="156"/>
      <c r="N111" s="311" t="s">
        <v>1674</v>
      </c>
      <c r="O111" s="194">
        <v>13.429600000000001</v>
      </c>
      <c r="P111" s="156"/>
      <c r="Q111" s="235" t="s">
        <v>1674</v>
      </c>
      <c r="R111" s="156"/>
      <c r="S111" s="156"/>
    </row>
    <row r="112" spans="2:19" ht="9.9499999999999993" customHeight="1" x14ac:dyDescent="0.25">
      <c r="B112" s="197" t="s">
        <v>2016</v>
      </c>
      <c r="C112" s="156"/>
      <c r="D112" s="310">
        <v>2332</v>
      </c>
      <c r="E112" s="156"/>
      <c r="F112" s="156"/>
      <c r="G112" s="311" t="s">
        <v>1674</v>
      </c>
      <c r="H112" s="312">
        <v>1.961972</v>
      </c>
      <c r="I112" s="311" t="s">
        <v>1674</v>
      </c>
      <c r="J112" s="252" t="s">
        <v>1695</v>
      </c>
      <c r="K112" s="156"/>
      <c r="L112" s="277">
        <v>893439879.75</v>
      </c>
      <c r="M112" s="156"/>
      <c r="N112" s="311" t="s">
        <v>1674</v>
      </c>
      <c r="O112" s="194">
        <v>2.3527999999999998</v>
      </c>
      <c r="P112" s="156"/>
      <c r="Q112" s="235" t="s">
        <v>1674</v>
      </c>
      <c r="R112" s="156"/>
      <c r="S112" s="156"/>
    </row>
    <row r="113" spans="2:19" ht="9.9499999999999993" customHeight="1" x14ac:dyDescent="0.25">
      <c r="B113" s="197" t="s">
        <v>2017</v>
      </c>
      <c r="C113" s="156"/>
      <c r="D113" s="310">
        <v>40</v>
      </c>
      <c r="E113" s="156"/>
      <c r="F113" s="156"/>
      <c r="G113" s="311" t="s">
        <v>1674</v>
      </c>
      <c r="H113" s="312">
        <v>3.3653000000000002E-2</v>
      </c>
      <c r="I113" s="311" t="s">
        <v>1674</v>
      </c>
      <c r="J113" s="252" t="s">
        <v>1695</v>
      </c>
      <c r="K113" s="156"/>
      <c r="L113" s="277">
        <v>9334237.3900000006</v>
      </c>
      <c r="M113" s="156"/>
      <c r="N113" s="311" t="s">
        <v>1674</v>
      </c>
      <c r="O113" s="194">
        <v>2.46E-2</v>
      </c>
      <c r="P113" s="156"/>
      <c r="Q113" s="235" t="s">
        <v>1674</v>
      </c>
      <c r="R113" s="156"/>
      <c r="S113" s="156"/>
    </row>
    <row r="114" spans="2:19" ht="9.9499999999999993" customHeight="1" x14ac:dyDescent="0.25">
      <c r="B114" s="197" t="s">
        <v>2018</v>
      </c>
      <c r="C114" s="156"/>
      <c r="D114" s="310">
        <v>22</v>
      </c>
      <c r="E114" s="156"/>
      <c r="F114" s="156"/>
      <c r="G114" s="311" t="s">
        <v>1674</v>
      </c>
      <c r="H114" s="312">
        <v>1.8509000000000001E-2</v>
      </c>
      <c r="I114" s="311" t="s">
        <v>1674</v>
      </c>
      <c r="J114" s="252" t="s">
        <v>1695</v>
      </c>
      <c r="K114" s="156"/>
      <c r="L114" s="277">
        <v>3031247.01</v>
      </c>
      <c r="M114" s="156"/>
      <c r="N114" s="311" t="s">
        <v>1674</v>
      </c>
      <c r="O114" s="194">
        <v>8.0000000000000002E-3</v>
      </c>
      <c r="P114" s="156"/>
      <c r="Q114" s="235" t="s">
        <v>1674</v>
      </c>
      <c r="R114" s="156"/>
      <c r="S114" s="156"/>
    </row>
    <row r="115" spans="2:19" ht="9.9499999999999993" customHeight="1" x14ac:dyDescent="0.25">
      <c r="B115" s="197" t="s">
        <v>2019</v>
      </c>
      <c r="C115" s="156"/>
      <c r="D115" s="310">
        <v>2</v>
      </c>
      <c r="E115" s="156"/>
      <c r="F115" s="156"/>
      <c r="G115" s="311" t="s">
        <v>1674</v>
      </c>
      <c r="H115" s="312">
        <v>1.683E-3</v>
      </c>
      <c r="I115" s="311" t="s">
        <v>1674</v>
      </c>
      <c r="J115" s="252" t="s">
        <v>1695</v>
      </c>
      <c r="K115" s="156"/>
      <c r="L115" s="277">
        <v>389224.47</v>
      </c>
      <c r="M115" s="156"/>
      <c r="N115" s="311" t="s">
        <v>1674</v>
      </c>
      <c r="O115" s="194">
        <v>1E-3</v>
      </c>
      <c r="P115" s="156"/>
      <c r="Q115" s="235" t="s">
        <v>1674</v>
      </c>
      <c r="R115" s="156"/>
      <c r="S115" s="156"/>
    </row>
    <row r="116" spans="2:19" ht="15.75" thickBot="1" x14ac:dyDescent="0.3">
      <c r="B116" s="193" t="s">
        <v>1944</v>
      </c>
      <c r="C116" s="156"/>
      <c r="D116" s="313">
        <v>118860</v>
      </c>
      <c r="E116" s="186"/>
      <c r="F116" s="186"/>
      <c r="G116" s="308" t="s">
        <v>1674</v>
      </c>
      <c r="H116" s="314">
        <v>100</v>
      </c>
      <c r="I116" s="308" t="s">
        <v>1674</v>
      </c>
      <c r="J116" s="315" t="s">
        <v>1695</v>
      </c>
      <c r="K116" s="186"/>
      <c r="L116" s="316">
        <v>37973867001.330002</v>
      </c>
      <c r="M116" s="186"/>
      <c r="N116" s="308" t="s">
        <v>1674</v>
      </c>
      <c r="O116" s="317">
        <v>100</v>
      </c>
      <c r="P116" s="186"/>
      <c r="Q116" s="318" t="s">
        <v>1674</v>
      </c>
      <c r="R116" s="156"/>
      <c r="S116" s="156"/>
    </row>
    <row r="117" spans="2:19" ht="15.75" thickTop="1" x14ac:dyDescent="0.25">
      <c r="B117" s="157" t="s">
        <v>1674</v>
      </c>
      <c r="C117" s="156"/>
      <c r="D117" s="157" t="s">
        <v>1674</v>
      </c>
      <c r="E117" s="156"/>
      <c r="F117" s="156"/>
      <c r="G117" s="158" t="s">
        <v>1674</v>
      </c>
      <c r="H117" s="158" t="s">
        <v>1674</v>
      </c>
      <c r="I117" s="158" t="s">
        <v>1674</v>
      </c>
      <c r="J117" s="157" t="s">
        <v>1674</v>
      </c>
      <c r="K117" s="156"/>
      <c r="L117" s="157" t="s">
        <v>1674</v>
      </c>
      <c r="M117" s="156"/>
      <c r="N117" s="158" t="s">
        <v>1674</v>
      </c>
      <c r="O117" s="157" t="s">
        <v>1674</v>
      </c>
      <c r="P117" s="156"/>
      <c r="Q117" s="157" t="s">
        <v>1674</v>
      </c>
      <c r="R117" s="156"/>
      <c r="S117" s="156"/>
    </row>
    <row r="118" spans="2:19" ht="15.4" customHeight="1" x14ac:dyDescent="0.25">
      <c r="B118" s="300" t="s">
        <v>2020</v>
      </c>
      <c r="C118" s="156"/>
      <c r="D118" s="156"/>
      <c r="E118" s="156"/>
      <c r="F118" s="156"/>
      <c r="G118" s="156"/>
      <c r="H118" s="156"/>
      <c r="I118" s="156"/>
      <c r="J118" s="156"/>
      <c r="K118" s="156"/>
      <c r="L118" s="156"/>
      <c r="M118" s="156"/>
      <c r="N118" s="156"/>
      <c r="O118" s="156"/>
      <c r="P118" s="156"/>
      <c r="Q118" s="301" t="s">
        <v>1674</v>
      </c>
      <c r="R118" s="156"/>
      <c r="S118" s="156"/>
    </row>
    <row r="119" spans="2:19" x14ac:dyDescent="0.25">
      <c r="B119" s="302" t="s">
        <v>1674</v>
      </c>
      <c r="C119" s="156"/>
      <c r="D119" s="303" t="s">
        <v>1674</v>
      </c>
      <c r="E119" s="156"/>
      <c r="F119" s="156"/>
      <c r="G119" s="304" t="s">
        <v>1674</v>
      </c>
      <c r="H119" s="304" t="s">
        <v>1674</v>
      </c>
      <c r="I119" s="304" t="s">
        <v>1674</v>
      </c>
      <c r="J119" s="303" t="s">
        <v>1674</v>
      </c>
      <c r="K119" s="156"/>
      <c r="L119" s="303" t="s">
        <v>1674</v>
      </c>
      <c r="M119" s="156"/>
      <c r="N119" s="304" t="s">
        <v>1674</v>
      </c>
      <c r="O119" s="303" t="s">
        <v>1674</v>
      </c>
      <c r="P119" s="156"/>
      <c r="Q119" s="303" t="s">
        <v>1674</v>
      </c>
      <c r="R119" s="156"/>
      <c r="S119" s="156"/>
    </row>
    <row r="120" spans="2:19" x14ac:dyDescent="0.25">
      <c r="B120" s="196" t="s">
        <v>2021</v>
      </c>
      <c r="C120" s="156"/>
      <c r="D120" s="305" t="s">
        <v>580</v>
      </c>
      <c r="E120" s="279"/>
      <c r="F120" s="279"/>
      <c r="G120" s="306" t="s">
        <v>1674</v>
      </c>
      <c r="H120" s="307" t="s">
        <v>1938</v>
      </c>
      <c r="I120" s="308" t="s">
        <v>1674</v>
      </c>
      <c r="J120" s="305" t="s">
        <v>1674</v>
      </c>
      <c r="K120" s="279"/>
      <c r="L120" s="305" t="s">
        <v>1939</v>
      </c>
      <c r="M120" s="279"/>
      <c r="N120" s="308" t="s">
        <v>1674</v>
      </c>
      <c r="O120" s="305" t="s">
        <v>1938</v>
      </c>
      <c r="P120" s="279"/>
      <c r="Q120" s="309" t="s">
        <v>1674</v>
      </c>
      <c r="R120" s="156"/>
      <c r="S120" s="156"/>
    </row>
    <row r="121" spans="2:19" ht="9.9499999999999993" customHeight="1" x14ac:dyDescent="0.25">
      <c r="B121" s="197" t="s">
        <v>2022</v>
      </c>
      <c r="C121" s="156"/>
      <c r="D121" s="310">
        <v>17897</v>
      </c>
      <c r="E121" s="156"/>
      <c r="F121" s="156"/>
      <c r="G121" s="311" t="s">
        <v>1674</v>
      </c>
      <c r="H121" s="312">
        <v>15.05721</v>
      </c>
      <c r="I121" s="311" t="s">
        <v>1674</v>
      </c>
      <c r="J121" s="252" t="s">
        <v>1695</v>
      </c>
      <c r="K121" s="156"/>
      <c r="L121" s="277">
        <v>1059631338.29</v>
      </c>
      <c r="M121" s="156"/>
      <c r="N121" s="311" t="s">
        <v>1674</v>
      </c>
      <c r="O121" s="194">
        <v>2.7904</v>
      </c>
      <c r="P121" s="156"/>
      <c r="Q121" s="235" t="s">
        <v>1674</v>
      </c>
      <c r="R121" s="156"/>
      <c r="S121" s="156"/>
    </row>
    <row r="122" spans="2:19" ht="9.9499999999999993" customHeight="1" x14ac:dyDescent="0.25">
      <c r="B122" s="197" t="s">
        <v>2023</v>
      </c>
      <c r="C122" s="156"/>
      <c r="D122" s="310">
        <v>28815</v>
      </c>
      <c r="E122" s="156"/>
      <c r="F122" s="156"/>
      <c r="G122" s="311" t="s">
        <v>1674</v>
      </c>
      <c r="H122" s="312">
        <v>24.242806999999999</v>
      </c>
      <c r="I122" s="311" t="s">
        <v>1674</v>
      </c>
      <c r="J122" s="252" t="s">
        <v>1695</v>
      </c>
      <c r="K122" s="156"/>
      <c r="L122" s="277">
        <v>4335523694.9799995</v>
      </c>
      <c r="M122" s="156"/>
      <c r="N122" s="311" t="s">
        <v>1674</v>
      </c>
      <c r="O122" s="194">
        <v>11.4171</v>
      </c>
      <c r="P122" s="156"/>
      <c r="Q122" s="235" t="s">
        <v>1674</v>
      </c>
      <c r="R122" s="156"/>
      <c r="S122" s="156"/>
    </row>
    <row r="123" spans="2:19" ht="9.9499999999999993" customHeight="1" x14ac:dyDescent="0.25">
      <c r="B123" s="197" t="s">
        <v>2024</v>
      </c>
      <c r="C123" s="156"/>
      <c r="D123" s="310">
        <v>23679</v>
      </c>
      <c r="E123" s="156"/>
      <c r="F123" s="156"/>
      <c r="G123" s="311" t="s">
        <v>1674</v>
      </c>
      <c r="H123" s="312">
        <v>19.921756999999999</v>
      </c>
      <c r="I123" s="311" t="s">
        <v>1674</v>
      </c>
      <c r="J123" s="252" t="s">
        <v>1695</v>
      </c>
      <c r="K123" s="156"/>
      <c r="L123" s="277">
        <v>5866223808.9499998</v>
      </c>
      <c r="M123" s="156"/>
      <c r="N123" s="311" t="s">
        <v>1674</v>
      </c>
      <c r="O123" s="194">
        <v>15.4481</v>
      </c>
      <c r="P123" s="156"/>
      <c r="Q123" s="235" t="s">
        <v>1674</v>
      </c>
      <c r="R123" s="156"/>
      <c r="S123" s="156"/>
    </row>
    <row r="124" spans="2:19" ht="9.9499999999999993" customHeight="1" x14ac:dyDescent="0.25">
      <c r="B124" s="197" t="s">
        <v>2025</v>
      </c>
      <c r="C124" s="156"/>
      <c r="D124" s="310">
        <v>16216</v>
      </c>
      <c r="E124" s="156"/>
      <c r="F124" s="156"/>
      <c r="G124" s="311" t="s">
        <v>1674</v>
      </c>
      <c r="H124" s="312">
        <v>13.642941</v>
      </c>
      <c r="I124" s="311" t="s">
        <v>1674</v>
      </c>
      <c r="J124" s="252" t="s">
        <v>1695</v>
      </c>
      <c r="K124" s="156"/>
      <c r="L124" s="277">
        <v>5633514569.71</v>
      </c>
      <c r="M124" s="156"/>
      <c r="N124" s="311" t="s">
        <v>1674</v>
      </c>
      <c r="O124" s="194">
        <v>14.8352</v>
      </c>
      <c r="P124" s="156"/>
      <c r="Q124" s="235" t="s">
        <v>1674</v>
      </c>
      <c r="R124" s="156"/>
      <c r="S124" s="156"/>
    </row>
    <row r="125" spans="2:19" ht="9.9499999999999993" customHeight="1" x14ac:dyDescent="0.25">
      <c r="B125" s="197" t="s">
        <v>2026</v>
      </c>
      <c r="C125" s="156"/>
      <c r="D125" s="310">
        <v>11094</v>
      </c>
      <c r="E125" s="156"/>
      <c r="F125" s="156"/>
      <c r="G125" s="311" t="s">
        <v>1674</v>
      </c>
      <c r="H125" s="312">
        <v>9.3336699999999997</v>
      </c>
      <c r="I125" s="311" t="s">
        <v>1674</v>
      </c>
      <c r="J125" s="252" t="s">
        <v>1695</v>
      </c>
      <c r="K125" s="156"/>
      <c r="L125" s="277">
        <v>4965021390.5600004</v>
      </c>
      <c r="M125" s="156"/>
      <c r="N125" s="311" t="s">
        <v>1674</v>
      </c>
      <c r="O125" s="194">
        <v>13.0748</v>
      </c>
      <c r="P125" s="156"/>
      <c r="Q125" s="235" t="s">
        <v>1674</v>
      </c>
      <c r="R125" s="156"/>
      <c r="S125" s="156"/>
    </row>
    <row r="126" spans="2:19" ht="9.9499999999999993" customHeight="1" x14ac:dyDescent="0.25">
      <c r="B126" s="197" t="s">
        <v>2027</v>
      </c>
      <c r="C126" s="156"/>
      <c r="D126" s="310">
        <v>7152</v>
      </c>
      <c r="E126" s="156"/>
      <c r="F126" s="156"/>
      <c r="G126" s="311" t="s">
        <v>1674</v>
      </c>
      <c r="H126" s="312">
        <v>6.017163</v>
      </c>
      <c r="I126" s="311" t="s">
        <v>1674</v>
      </c>
      <c r="J126" s="252" t="s">
        <v>1695</v>
      </c>
      <c r="K126" s="156"/>
      <c r="L126" s="277">
        <v>3910558690.0599999</v>
      </c>
      <c r="M126" s="156"/>
      <c r="N126" s="311" t="s">
        <v>1674</v>
      </c>
      <c r="O126" s="194">
        <v>10.298</v>
      </c>
      <c r="P126" s="156"/>
      <c r="Q126" s="235" t="s">
        <v>1674</v>
      </c>
      <c r="R126" s="156"/>
      <c r="S126" s="156"/>
    </row>
    <row r="127" spans="2:19" ht="9.9499999999999993" customHeight="1" x14ac:dyDescent="0.25">
      <c r="B127" s="197" t="s">
        <v>2028</v>
      </c>
      <c r="C127" s="156"/>
      <c r="D127" s="310">
        <v>4547</v>
      </c>
      <c r="E127" s="156"/>
      <c r="F127" s="156"/>
      <c r="G127" s="311" t="s">
        <v>1674</v>
      </c>
      <c r="H127" s="312">
        <v>3.8255089999999998</v>
      </c>
      <c r="I127" s="311" t="s">
        <v>1674</v>
      </c>
      <c r="J127" s="252" t="s">
        <v>1695</v>
      </c>
      <c r="K127" s="156"/>
      <c r="L127" s="277">
        <v>2943589734.4299998</v>
      </c>
      <c r="M127" s="156"/>
      <c r="N127" s="311" t="s">
        <v>1674</v>
      </c>
      <c r="O127" s="194">
        <v>7.7515999999999998</v>
      </c>
      <c r="P127" s="156"/>
      <c r="Q127" s="235" t="s">
        <v>1674</v>
      </c>
      <c r="R127" s="156"/>
      <c r="S127" s="156"/>
    </row>
    <row r="128" spans="2:19" ht="9.9499999999999993" customHeight="1" x14ac:dyDescent="0.25">
      <c r="B128" s="197" t="s">
        <v>2029</v>
      </c>
      <c r="C128" s="156"/>
      <c r="D128" s="310">
        <v>3123</v>
      </c>
      <c r="E128" s="156"/>
      <c r="F128" s="156"/>
      <c r="G128" s="311" t="s">
        <v>1674</v>
      </c>
      <c r="H128" s="312">
        <v>2.6274609999999998</v>
      </c>
      <c r="I128" s="311" t="s">
        <v>1674</v>
      </c>
      <c r="J128" s="252" t="s">
        <v>1695</v>
      </c>
      <c r="K128" s="156"/>
      <c r="L128" s="277">
        <v>2333701349.75</v>
      </c>
      <c r="M128" s="156"/>
      <c r="N128" s="311" t="s">
        <v>1674</v>
      </c>
      <c r="O128" s="194">
        <v>6.1455000000000002</v>
      </c>
      <c r="P128" s="156"/>
      <c r="Q128" s="235" t="s">
        <v>1674</v>
      </c>
      <c r="R128" s="156"/>
      <c r="S128" s="156"/>
    </row>
    <row r="129" spans="2:19" ht="9.9499999999999993" customHeight="1" x14ac:dyDescent="0.25">
      <c r="B129" s="197" t="s">
        <v>2030</v>
      </c>
      <c r="C129" s="156"/>
      <c r="D129" s="310">
        <v>1967</v>
      </c>
      <c r="E129" s="156"/>
      <c r="F129" s="156"/>
      <c r="G129" s="311" t="s">
        <v>1674</v>
      </c>
      <c r="H129" s="312">
        <v>1.6548879999999999</v>
      </c>
      <c r="I129" s="311" t="s">
        <v>1674</v>
      </c>
      <c r="J129" s="252" t="s">
        <v>1695</v>
      </c>
      <c r="K129" s="156"/>
      <c r="L129" s="277">
        <v>1666399791.8299999</v>
      </c>
      <c r="M129" s="156"/>
      <c r="N129" s="311" t="s">
        <v>1674</v>
      </c>
      <c r="O129" s="194">
        <v>4.3883000000000001</v>
      </c>
      <c r="P129" s="156"/>
      <c r="Q129" s="235" t="s">
        <v>1674</v>
      </c>
      <c r="R129" s="156"/>
      <c r="S129" s="156"/>
    </row>
    <row r="130" spans="2:19" ht="9.9499999999999993" customHeight="1" x14ac:dyDescent="0.25">
      <c r="B130" s="197" t="s">
        <v>2031</v>
      </c>
      <c r="C130" s="156"/>
      <c r="D130" s="310">
        <v>1331</v>
      </c>
      <c r="E130" s="156"/>
      <c r="F130" s="156"/>
      <c r="G130" s="311" t="s">
        <v>1674</v>
      </c>
      <c r="H130" s="312">
        <v>1.1198049999999999</v>
      </c>
      <c r="I130" s="311" t="s">
        <v>1674</v>
      </c>
      <c r="J130" s="252" t="s">
        <v>1695</v>
      </c>
      <c r="K130" s="156"/>
      <c r="L130" s="277">
        <v>1262429560.6400001</v>
      </c>
      <c r="M130" s="156"/>
      <c r="N130" s="311" t="s">
        <v>1674</v>
      </c>
      <c r="O130" s="194">
        <v>3.3245</v>
      </c>
      <c r="P130" s="156"/>
      <c r="Q130" s="235" t="s">
        <v>1674</v>
      </c>
      <c r="R130" s="156"/>
      <c r="S130" s="156"/>
    </row>
    <row r="131" spans="2:19" ht="9.9499999999999993" customHeight="1" x14ac:dyDescent="0.25">
      <c r="B131" s="197" t="s">
        <v>2032</v>
      </c>
      <c r="C131" s="156"/>
      <c r="D131" s="310">
        <v>2430</v>
      </c>
      <c r="E131" s="156"/>
      <c r="F131" s="156"/>
      <c r="G131" s="311" t="s">
        <v>1674</v>
      </c>
      <c r="H131" s="312">
        <v>2.044422</v>
      </c>
      <c r="I131" s="311" t="s">
        <v>1674</v>
      </c>
      <c r="J131" s="252" t="s">
        <v>1695</v>
      </c>
      <c r="K131" s="156"/>
      <c r="L131" s="277">
        <v>2855199419.1700001</v>
      </c>
      <c r="M131" s="156"/>
      <c r="N131" s="311" t="s">
        <v>1674</v>
      </c>
      <c r="O131" s="194">
        <v>7.5189000000000004</v>
      </c>
      <c r="P131" s="156"/>
      <c r="Q131" s="235" t="s">
        <v>1674</v>
      </c>
      <c r="R131" s="156"/>
      <c r="S131" s="156"/>
    </row>
    <row r="132" spans="2:19" ht="9.9499999999999993" customHeight="1" x14ac:dyDescent="0.25">
      <c r="B132" s="197" t="s">
        <v>2033</v>
      </c>
      <c r="C132" s="156"/>
      <c r="D132" s="310">
        <v>435</v>
      </c>
      <c r="E132" s="156"/>
      <c r="F132" s="156"/>
      <c r="G132" s="311" t="s">
        <v>1674</v>
      </c>
      <c r="H132" s="312">
        <v>0.365977</v>
      </c>
      <c r="I132" s="311" t="s">
        <v>1674</v>
      </c>
      <c r="J132" s="252" t="s">
        <v>1695</v>
      </c>
      <c r="K132" s="156"/>
      <c r="L132" s="277">
        <v>742116993.50999999</v>
      </c>
      <c r="M132" s="156"/>
      <c r="N132" s="311" t="s">
        <v>1674</v>
      </c>
      <c r="O132" s="194">
        <v>1.9542999999999999</v>
      </c>
      <c r="P132" s="156"/>
      <c r="Q132" s="235" t="s">
        <v>1674</v>
      </c>
      <c r="R132" s="156"/>
      <c r="S132" s="156"/>
    </row>
    <row r="133" spans="2:19" ht="9.9499999999999993" customHeight="1" x14ac:dyDescent="0.25">
      <c r="B133" s="197" t="s">
        <v>2034</v>
      </c>
      <c r="C133" s="156"/>
      <c r="D133" s="310">
        <v>172</v>
      </c>
      <c r="E133" s="156"/>
      <c r="F133" s="156"/>
      <c r="G133" s="311" t="s">
        <v>1674</v>
      </c>
      <c r="H133" s="312">
        <v>0.144708</v>
      </c>
      <c r="I133" s="311" t="s">
        <v>1674</v>
      </c>
      <c r="J133" s="252" t="s">
        <v>1695</v>
      </c>
      <c r="K133" s="156"/>
      <c r="L133" s="277">
        <v>393924648.76999998</v>
      </c>
      <c r="M133" s="156"/>
      <c r="N133" s="311" t="s">
        <v>1674</v>
      </c>
      <c r="O133" s="194">
        <v>1.0374000000000001</v>
      </c>
      <c r="P133" s="156"/>
      <c r="Q133" s="235" t="s">
        <v>1674</v>
      </c>
      <c r="R133" s="156"/>
      <c r="S133" s="156"/>
    </row>
    <row r="134" spans="2:19" ht="9.9499999999999993" customHeight="1" x14ac:dyDescent="0.25">
      <c r="B134" s="197" t="s">
        <v>2035</v>
      </c>
      <c r="C134" s="156"/>
      <c r="D134" s="310">
        <v>2</v>
      </c>
      <c r="E134" s="156"/>
      <c r="F134" s="156"/>
      <c r="G134" s="311" t="s">
        <v>1674</v>
      </c>
      <c r="H134" s="312">
        <v>1.683E-3</v>
      </c>
      <c r="I134" s="311" t="s">
        <v>1674</v>
      </c>
      <c r="J134" s="252" t="s">
        <v>1695</v>
      </c>
      <c r="K134" s="156"/>
      <c r="L134" s="277">
        <v>6032010.6799999997</v>
      </c>
      <c r="M134" s="156"/>
      <c r="N134" s="311" t="s">
        <v>1674</v>
      </c>
      <c r="O134" s="194">
        <v>1.5900000000000001E-2</v>
      </c>
      <c r="P134" s="156"/>
      <c r="Q134" s="235" t="s">
        <v>1674</v>
      </c>
      <c r="R134" s="156"/>
      <c r="S134" s="156"/>
    </row>
    <row r="135" spans="2:19" ht="15.75" thickBot="1" x14ac:dyDescent="0.3">
      <c r="B135" s="193" t="s">
        <v>1944</v>
      </c>
      <c r="C135" s="156"/>
      <c r="D135" s="313">
        <v>118860</v>
      </c>
      <c r="E135" s="186"/>
      <c r="F135" s="186"/>
      <c r="G135" s="308" t="s">
        <v>1674</v>
      </c>
      <c r="H135" s="314">
        <v>100.000001</v>
      </c>
      <c r="I135" s="308" t="s">
        <v>1674</v>
      </c>
      <c r="J135" s="315" t="s">
        <v>1695</v>
      </c>
      <c r="K135" s="186"/>
      <c r="L135" s="316">
        <v>37973867001.330002</v>
      </c>
      <c r="M135" s="186"/>
      <c r="N135" s="308" t="s">
        <v>1674</v>
      </c>
      <c r="O135" s="317">
        <v>100</v>
      </c>
      <c r="P135" s="186"/>
      <c r="Q135" s="318" t="s">
        <v>1674</v>
      </c>
      <c r="R135" s="156"/>
      <c r="S135" s="156"/>
    </row>
    <row r="136" spans="2:19" ht="15.75" thickTop="1" x14ac:dyDescent="0.25">
      <c r="B136" s="157" t="s">
        <v>1674</v>
      </c>
      <c r="C136" s="156"/>
      <c r="D136" s="157" t="s">
        <v>1674</v>
      </c>
      <c r="E136" s="156"/>
      <c r="F136" s="156"/>
      <c r="G136" s="158" t="s">
        <v>1674</v>
      </c>
      <c r="H136" s="158" t="s">
        <v>1674</v>
      </c>
      <c r="I136" s="158" t="s">
        <v>1674</v>
      </c>
      <c r="J136" s="157" t="s">
        <v>1674</v>
      </c>
      <c r="K136" s="156"/>
      <c r="L136" s="157" t="s">
        <v>1674</v>
      </c>
      <c r="M136" s="156"/>
      <c r="N136" s="158" t="s">
        <v>1674</v>
      </c>
      <c r="O136" s="157" t="s">
        <v>1674</v>
      </c>
      <c r="P136" s="156"/>
      <c r="Q136" s="157" t="s">
        <v>1674</v>
      </c>
      <c r="R136" s="156"/>
      <c r="S136" s="156"/>
    </row>
    <row r="137" spans="2:19" ht="15.4" customHeight="1" x14ac:dyDescent="0.25">
      <c r="B137" s="300" t="s">
        <v>2036</v>
      </c>
      <c r="C137" s="156"/>
      <c r="D137" s="156"/>
      <c r="E137" s="156"/>
      <c r="F137" s="156"/>
      <c r="G137" s="156"/>
      <c r="H137" s="156"/>
      <c r="I137" s="156"/>
      <c r="J137" s="156"/>
      <c r="K137" s="156"/>
      <c r="L137" s="156"/>
      <c r="M137" s="156"/>
      <c r="N137" s="156"/>
      <c r="O137" s="156"/>
      <c r="P137" s="156"/>
      <c r="Q137" s="301" t="s">
        <v>1674</v>
      </c>
      <c r="R137" s="156"/>
      <c r="S137" s="156"/>
    </row>
    <row r="138" spans="2:19" x14ac:dyDescent="0.25">
      <c r="B138" s="302" t="s">
        <v>1674</v>
      </c>
      <c r="C138" s="156"/>
      <c r="D138" s="303" t="s">
        <v>1674</v>
      </c>
      <c r="E138" s="156"/>
      <c r="F138" s="156"/>
      <c r="G138" s="304" t="s">
        <v>1674</v>
      </c>
      <c r="H138" s="304" t="s">
        <v>1674</v>
      </c>
      <c r="I138" s="304" t="s">
        <v>1674</v>
      </c>
      <c r="J138" s="303" t="s">
        <v>1674</v>
      </c>
      <c r="K138" s="156"/>
      <c r="L138" s="303" t="s">
        <v>1674</v>
      </c>
      <c r="M138" s="156"/>
      <c r="N138" s="304" t="s">
        <v>1674</v>
      </c>
      <c r="O138" s="303" t="s">
        <v>1674</v>
      </c>
      <c r="P138" s="156"/>
      <c r="Q138" s="303" t="s">
        <v>1674</v>
      </c>
      <c r="R138" s="156"/>
      <c r="S138" s="156"/>
    </row>
    <row r="139" spans="2:19" x14ac:dyDescent="0.25">
      <c r="B139" s="196" t="s">
        <v>2037</v>
      </c>
      <c r="C139" s="156"/>
      <c r="D139" s="305" t="s">
        <v>580</v>
      </c>
      <c r="E139" s="279"/>
      <c r="F139" s="279"/>
      <c r="G139" s="306" t="s">
        <v>1674</v>
      </c>
      <c r="H139" s="307" t="s">
        <v>1938</v>
      </c>
      <c r="I139" s="308" t="s">
        <v>1674</v>
      </c>
      <c r="J139" s="305" t="s">
        <v>1674</v>
      </c>
      <c r="K139" s="279"/>
      <c r="L139" s="305" t="s">
        <v>1939</v>
      </c>
      <c r="M139" s="279"/>
      <c r="N139" s="308" t="s">
        <v>1674</v>
      </c>
      <c r="O139" s="305" t="s">
        <v>1938</v>
      </c>
      <c r="P139" s="279"/>
      <c r="Q139" s="309" t="s">
        <v>1674</v>
      </c>
      <c r="R139" s="156"/>
      <c r="S139" s="156"/>
    </row>
    <row r="140" spans="2:19" ht="9.9499999999999993" customHeight="1" x14ac:dyDescent="0.25">
      <c r="B140" s="197" t="s">
        <v>2038</v>
      </c>
      <c r="C140" s="156"/>
      <c r="D140" s="310">
        <v>26043</v>
      </c>
      <c r="E140" s="156"/>
      <c r="F140" s="156"/>
      <c r="G140" s="311" t="s">
        <v>1674</v>
      </c>
      <c r="H140" s="312">
        <v>21.910651000000001</v>
      </c>
      <c r="I140" s="311" t="s">
        <v>1674</v>
      </c>
      <c r="J140" s="252" t="s">
        <v>1695</v>
      </c>
      <c r="K140" s="156"/>
      <c r="L140" s="277">
        <v>6691148362.2399998</v>
      </c>
      <c r="M140" s="156"/>
      <c r="N140" s="311" t="s">
        <v>1674</v>
      </c>
      <c r="O140" s="194">
        <v>17.6204</v>
      </c>
      <c r="P140" s="156"/>
      <c r="Q140" s="235" t="s">
        <v>1674</v>
      </c>
      <c r="R140" s="156"/>
      <c r="S140" s="156"/>
    </row>
    <row r="141" spans="2:19" ht="9.9499999999999993" customHeight="1" x14ac:dyDescent="0.25">
      <c r="B141" s="320" t="s">
        <v>2039</v>
      </c>
      <c r="C141" s="200"/>
      <c r="D141" s="310">
        <v>5436</v>
      </c>
      <c r="E141" s="156"/>
      <c r="F141" s="156"/>
      <c r="G141" s="311" t="s">
        <v>1674</v>
      </c>
      <c r="H141" s="312">
        <v>4.573448</v>
      </c>
      <c r="I141" s="311" t="s">
        <v>1674</v>
      </c>
      <c r="J141" s="252" t="s">
        <v>1695</v>
      </c>
      <c r="K141" s="156"/>
      <c r="L141" s="277">
        <v>1723749097.25</v>
      </c>
      <c r="M141" s="156"/>
      <c r="N141" s="311" t="s">
        <v>1674</v>
      </c>
      <c r="O141" s="194">
        <v>4.5392999999999999</v>
      </c>
      <c r="P141" s="156"/>
      <c r="Q141" s="235" t="s">
        <v>1674</v>
      </c>
      <c r="R141" s="156"/>
      <c r="S141" s="156"/>
    </row>
    <row r="142" spans="2:19" ht="9.9499999999999993" customHeight="1" x14ac:dyDescent="0.25">
      <c r="B142" s="197" t="s">
        <v>2040</v>
      </c>
      <c r="C142" s="156"/>
      <c r="D142" s="310">
        <v>76917</v>
      </c>
      <c r="E142" s="156"/>
      <c r="F142" s="156"/>
      <c r="G142" s="311" t="s">
        <v>1674</v>
      </c>
      <c r="H142" s="312">
        <v>64.712266999999997</v>
      </c>
      <c r="I142" s="311" t="s">
        <v>1674</v>
      </c>
      <c r="J142" s="252" t="s">
        <v>1695</v>
      </c>
      <c r="K142" s="156"/>
      <c r="L142" s="277">
        <v>25963614790.580002</v>
      </c>
      <c r="M142" s="156"/>
      <c r="N142" s="311" t="s">
        <v>1674</v>
      </c>
      <c r="O142" s="194">
        <v>68.372299999999996</v>
      </c>
      <c r="P142" s="156"/>
      <c r="Q142" s="235" t="s">
        <v>1674</v>
      </c>
      <c r="R142" s="156"/>
      <c r="S142" s="156"/>
    </row>
    <row r="143" spans="2:19" ht="9.9499999999999993" customHeight="1" x14ac:dyDescent="0.25">
      <c r="B143" s="197" t="s">
        <v>2041</v>
      </c>
      <c r="C143" s="156"/>
      <c r="D143" s="310">
        <v>10464</v>
      </c>
      <c r="E143" s="156"/>
      <c r="F143" s="156"/>
      <c r="G143" s="311" t="s">
        <v>1674</v>
      </c>
      <c r="H143" s="312">
        <v>8.8036349999999999</v>
      </c>
      <c r="I143" s="311" t="s">
        <v>1674</v>
      </c>
      <c r="J143" s="252" t="s">
        <v>1695</v>
      </c>
      <c r="K143" s="156"/>
      <c r="L143" s="277">
        <v>3595354751.2600002</v>
      </c>
      <c r="M143" s="156"/>
      <c r="N143" s="311" t="s">
        <v>1674</v>
      </c>
      <c r="O143" s="194">
        <v>9.468</v>
      </c>
      <c r="P143" s="156"/>
      <c r="Q143" s="235" t="s">
        <v>1674</v>
      </c>
      <c r="R143" s="156"/>
      <c r="S143" s="156"/>
    </row>
    <row r="144" spans="2:19" ht="15.75" thickBot="1" x14ac:dyDescent="0.3">
      <c r="B144" s="193" t="s">
        <v>1944</v>
      </c>
      <c r="C144" s="156"/>
      <c r="D144" s="313">
        <v>118860</v>
      </c>
      <c r="E144" s="186"/>
      <c r="F144" s="186"/>
      <c r="G144" s="308" t="s">
        <v>1674</v>
      </c>
      <c r="H144" s="314">
        <v>100.000001</v>
      </c>
      <c r="I144" s="308" t="s">
        <v>1674</v>
      </c>
      <c r="J144" s="315" t="s">
        <v>1695</v>
      </c>
      <c r="K144" s="186"/>
      <c r="L144" s="316">
        <v>37973867001.330002</v>
      </c>
      <c r="M144" s="186"/>
      <c r="N144" s="308" t="s">
        <v>1674</v>
      </c>
      <c r="O144" s="317">
        <v>100</v>
      </c>
      <c r="P144" s="186"/>
      <c r="Q144" s="318" t="s">
        <v>1674</v>
      </c>
      <c r="R144" s="156"/>
      <c r="S144" s="156"/>
    </row>
    <row r="145" spans="2:19" ht="15.75" thickTop="1" x14ac:dyDescent="0.25">
      <c r="B145" s="321" t="s">
        <v>1674</v>
      </c>
      <c r="C145" s="156"/>
      <c r="D145" s="321" t="s">
        <v>1674</v>
      </c>
      <c r="E145" s="156"/>
      <c r="F145" s="156"/>
      <c r="G145" s="322" t="s">
        <v>1674</v>
      </c>
      <c r="H145" s="322" t="s">
        <v>1674</v>
      </c>
      <c r="I145" s="322" t="s">
        <v>1674</v>
      </c>
      <c r="J145" s="321" t="s">
        <v>1674</v>
      </c>
      <c r="K145" s="156"/>
      <c r="L145" s="321" t="s">
        <v>1674</v>
      </c>
      <c r="M145" s="156"/>
      <c r="N145" s="322" t="s">
        <v>1674</v>
      </c>
      <c r="O145" s="321" t="s">
        <v>1674</v>
      </c>
      <c r="P145" s="156"/>
      <c r="Q145" s="321" t="s">
        <v>1674</v>
      </c>
      <c r="R145" s="156"/>
      <c r="S145" s="156"/>
    </row>
    <row r="146" spans="2:19" ht="13.5" customHeight="1" x14ac:dyDescent="0.25">
      <c r="B146" s="319" t="s">
        <v>2042</v>
      </c>
      <c r="C146" s="156"/>
      <c r="D146" s="156"/>
      <c r="E146" s="156"/>
      <c r="F146" s="156"/>
      <c r="G146" s="156"/>
      <c r="H146" s="156"/>
      <c r="I146" s="156"/>
      <c r="J146" s="156"/>
      <c r="K146" s="156"/>
      <c r="L146" s="156"/>
      <c r="M146" s="156"/>
      <c r="N146" s="156"/>
      <c r="O146" s="156"/>
      <c r="P146" s="156"/>
      <c r="Q146" s="156"/>
      <c r="R146" s="156"/>
      <c r="S146" s="156"/>
    </row>
    <row r="147" spans="2:19" x14ac:dyDescent="0.25">
      <c r="B147" s="157" t="s">
        <v>1674</v>
      </c>
      <c r="C147" s="156"/>
      <c r="D147" s="157" t="s">
        <v>1674</v>
      </c>
      <c r="E147" s="156"/>
      <c r="F147" s="156"/>
      <c r="G147" s="158" t="s">
        <v>1674</v>
      </c>
      <c r="H147" s="158" t="s">
        <v>1674</v>
      </c>
      <c r="I147" s="158" t="s">
        <v>1674</v>
      </c>
      <c r="J147" s="157" t="s">
        <v>1674</v>
      </c>
      <c r="K147" s="156"/>
      <c r="L147" s="157" t="s">
        <v>1674</v>
      </c>
      <c r="M147" s="156"/>
      <c r="N147" s="158" t="s">
        <v>1674</v>
      </c>
      <c r="O147" s="157" t="s">
        <v>1674</v>
      </c>
      <c r="P147" s="156"/>
      <c r="Q147" s="157" t="s">
        <v>1674</v>
      </c>
      <c r="R147" s="156"/>
      <c r="S147" s="156"/>
    </row>
    <row r="148" spans="2:19" ht="0" hidden="1" customHeight="1" x14ac:dyDescent="0.25"/>
  </sheetData>
  <mergeCells count="785">
    <mergeCell ref="B146:S146"/>
    <mergeCell ref="B147:C147"/>
    <mergeCell ref="D147:F147"/>
    <mergeCell ref="J147:K147"/>
    <mergeCell ref="L147:M147"/>
    <mergeCell ref="O147:P147"/>
    <mergeCell ref="Q147:S147"/>
    <mergeCell ref="B145:C145"/>
    <mergeCell ref="D145:F145"/>
    <mergeCell ref="J145:K145"/>
    <mergeCell ref="L145:M145"/>
    <mergeCell ref="O145:P145"/>
    <mergeCell ref="Q145:S145"/>
    <mergeCell ref="B144:C144"/>
    <mergeCell ref="D144:F144"/>
    <mergeCell ref="J144:K144"/>
    <mergeCell ref="L144:M144"/>
    <mergeCell ref="O144:P144"/>
    <mergeCell ref="Q144:S144"/>
    <mergeCell ref="B143:C143"/>
    <mergeCell ref="D143:F143"/>
    <mergeCell ref="J143:K143"/>
    <mergeCell ref="L143:M143"/>
    <mergeCell ref="O143:P143"/>
    <mergeCell ref="Q143:S143"/>
    <mergeCell ref="B142:C142"/>
    <mergeCell ref="D142:F142"/>
    <mergeCell ref="J142:K142"/>
    <mergeCell ref="L142:M142"/>
    <mergeCell ref="O142:P142"/>
    <mergeCell ref="Q142:S142"/>
    <mergeCell ref="B141:C141"/>
    <mergeCell ref="D141:F141"/>
    <mergeCell ref="J141:K141"/>
    <mergeCell ref="L141:M141"/>
    <mergeCell ref="O141:P141"/>
    <mergeCell ref="Q141:S141"/>
    <mergeCell ref="B140:C140"/>
    <mergeCell ref="D140:F140"/>
    <mergeCell ref="J140:K140"/>
    <mergeCell ref="L140:M140"/>
    <mergeCell ref="O140:P140"/>
    <mergeCell ref="Q140:S140"/>
    <mergeCell ref="B139:C139"/>
    <mergeCell ref="D139:F139"/>
    <mergeCell ref="J139:K139"/>
    <mergeCell ref="L139:M139"/>
    <mergeCell ref="O139:P139"/>
    <mergeCell ref="Q139:S139"/>
    <mergeCell ref="B137:P137"/>
    <mergeCell ref="Q137:S137"/>
    <mergeCell ref="B138:C138"/>
    <mergeCell ref="D138:F138"/>
    <mergeCell ref="J138:K138"/>
    <mergeCell ref="L138:M138"/>
    <mergeCell ref="O138:P138"/>
    <mergeCell ref="Q138:S138"/>
    <mergeCell ref="B136:C136"/>
    <mergeCell ref="D136:F136"/>
    <mergeCell ref="J136:K136"/>
    <mergeCell ref="L136:M136"/>
    <mergeCell ref="O136:P136"/>
    <mergeCell ref="Q136:S136"/>
    <mergeCell ref="B135:C135"/>
    <mergeCell ref="D135:F135"/>
    <mergeCell ref="J135:K135"/>
    <mergeCell ref="L135:M135"/>
    <mergeCell ref="O135:P135"/>
    <mergeCell ref="Q135:S135"/>
    <mergeCell ref="B134:C134"/>
    <mergeCell ref="D134:F134"/>
    <mergeCell ref="J134:K134"/>
    <mergeCell ref="L134:M134"/>
    <mergeCell ref="O134:P134"/>
    <mergeCell ref="Q134:S134"/>
    <mergeCell ref="B133:C133"/>
    <mergeCell ref="D133:F133"/>
    <mergeCell ref="J133:K133"/>
    <mergeCell ref="L133:M133"/>
    <mergeCell ref="O133:P133"/>
    <mergeCell ref="Q133:S133"/>
    <mergeCell ref="B132:C132"/>
    <mergeCell ref="D132:F132"/>
    <mergeCell ref="J132:K132"/>
    <mergeCell ref="L132:M132"/>
    <mergeCell ref="O132:P132"/>
    <mergeCell ref="Q132:S132"/>
    <mergeCell ref="B131:C131"/>
    <mergeCell ref="D131:F131"/>
    <mergeCell ref="J131:K131"/>
    <mergeCell ref="L131:M131"/>
    <mergeCell ref="O131:P131"/>
    <mergeCell ref="Q131:S131"/>
    <mergeCell ref="B130:C130"/>
    <mergeCell ref="D130:F130"/>
    <mergeCell ref="J130:K130"/>
    <mergeCell ref="L130:M130"/>
    <mergeCell ref="O130:P130"/>
    <mergeCell ref="Q130:S130"/>
    <mergeCell ref="B129:C129"/>
    <mergeCell ref="D129:F129"/>
    <mergeCell ref="J129:K129"/>
    <mergeCell ref="L129:M129"/>
    <mergeCell ref="O129:P129"/>
    <mergeCell ref="Q129:S129"/>
    <mergeCell ref="B128:C128"/>
    <mergeCell ref="D128:F128"/>
    <mergeCell ref="J128:K128"/>
    <mergeCell ref="L128:M128"/>
    <mergeCell ref="O128:P128"/>
    <mergeCell ref="Q128:S128"/>
    <mergeCell ref="B127:C127"/>
    <mergeCell ref="D127:F127"/>
    <mergeCell ref="J127:K127"/>
    <mergeCell ref="L127:M127"/>
    <mergeCell ref="O127:P127"/>
    <mergeCell ref="Q127:S127"/>
    <mergeCell ref="B126:C126"/>
    <mergeCell ref="D126:F126"/>
    <mergeCell ref="J126:K126"/>
    <mergeCell ref="L126:M126"/>
    <mergeCell ref="O126:P126"/>
    <mergeCell ref="Q126:S126"/>
    <mergeCell ref="B125:C125"/>
    <mergeCell ref="D125:F125"/>
    <mergeCell ref="J125:K125"/>
    <mergeCell ref="L125:M125"/>
    <mergeCell ref="O125:P125"/>
    <mergeCell ref="Q125:S125"/>
    <mergeCell ref="B124:C124"/>
    <mergeCell ref="D124:F124"/>
    <mergeCell ref="J124:K124"/>
    <mergeCell ref="L124:M124"/>
    <mergeCell ref="O124:P124"/>
    <mergeCell ref="Q124:S124"/>
    <mergeCell ref="B123:C123"/>
    <mergeCell ref="D123:F123"/>
    <mergeCell ref="J123:K123"/>
    <mergeCell ref="L123:M123"/>
    <mergeCell ref="O123:P123"/>
    <mergeCell ref="Q123:S123"/>
    <mergeCell ref="B122:C122"/>
    <mergeCell ref="D122:F122"/>
    <mergeCell ref="J122:K122"/>
    <mergeCell ref="L122:M122"/>
    <mergeCell ref="O122:P122"/>
    <mergeCell ref="Q122:S122"/>
    <mergeCell ref="B121:C121"/>
    <mergeCell ref="D121:F121"/>
    <mergeCell ref="J121:K121"/>
    <mergeCell ref="L121:M121"/>
    <mergeCell ref="O121:P121"/>
    <mergeCell ref="Q121:S121"/>
    <mergeCell ref="B120:C120"/>
    <mergeCell ref="D120:F120"/>
    <mergeCell ref="J120:K120"/>
    <mergeCell ref="L120:M120"/>
    <mergeCell ref="O120:P120"/>
    <mergeCell ref="Q120:S120"/>
    <mergeCell ref="B118:P118"/>
    <mergeCell ref="Q118:S118"/>
    <mergeCell ref="B119:C119"/>
    <mergeCell ref="D119:F119"/>
    <mergeCell ref="J119:K119"/>
    <mergeCell ref="L119:M119"/>
    <mergeCell ref="O119:P119"/>
    <mergeCell ref="Q119:S119"/>
    <mergeCell ref="B117:C117"/>
    <mergeCell ref="D117:F117"/>
    <mergeCell ref="J117:K117"/>
    <mergeCell ref="L117:M117"/>
    <mergeCell ref="O117:P117"/>
    <mergeCell ref="Q117:S117"/>
    <mergeCell ref="B116:C116"/>
    <mergeCell ref="D116:F116"/>
    <mergeCell ref="J116:K116"/>
    <mergeCell ref="L116:M116"/>
    <mergeCell ref="O116:P116"/>
    <mergeCell ref="Q116:S116"/>
    <mergeCell ref="B115:C115"/>
    <mergeCell ref="D115:F115"/>
    <mergeCell ref="J115:K115"/>
    <mergeCell ref="L115:M115"/>
    <mergeCell ref="O115:P115"/>
    <mergeCell ref="Q115:S115"/>
    <mergeCell ref="B114:C114"/>
    <mergeCell ref="D114:F114"/>
    <mergeCell ref="J114:K114"/>
    <mergeCell ref="L114:M114"/>
    <mergeCell ref="O114:P114"/>
    <mergeCell ref="Q114:S114"/>
    <mergeCell ref="B113:C113"/>
    <mergeCell ref="D113:F113"/>
    <mergeCell ref="J113:K113"/>
    <mergeCell ref="L113:M113"/>
    <mergeCell ref="O113:P113"/>
    <mergeCell ref="Q113:S113"/>
    <mergeCell ref="B112:C112"/>
    <mergeCell ref="D112:F112"/>
    <mergeCell ref="J112:K112"/>
    <mergeCell ref="L112:M112"/>
    <mergeCell ref="O112:P112"/>
    <mergeCell ref="Q112:S112"/>
    <mergeCell ref="B111:C111"/>
    <mergeCell ref="D111:F111"/>
    <mergeCell ref="J111:K111"/>
    <mergeCell ref="L111:M111"/>
    <mergeCell ref="O111:P111"/>
    <mergeCell ref="Q111:S111"/>
    <mergeCell ref="B110:C110"/>
    <mergeCell ref="D110:F110"/>
    <mergeCell ref="J110:K110"/>
    <mergeCell ref="L110:M110"/>
    <mergeCell ref="O110:P110"/>
    <mergeCell ref="Q110:S110"/>
    <mergeCell ref="B109:C109"/>
    <mergeCell ref="D109:F109"/>
    <mergeCell ref="J109:K109"/>
    <mergeCell ref="L109:M109"/>
    <mergeCell ref="O109:P109"/>
    <mergeCell ref="Q109:S109"/>
    <mergeCell ref="B108:C108"/>
    <mergeCell ref="D108:F108"/>
    <mergeCell ref="J108:K108"/>
    <mergeCell ref="L108:M108"/>
    <mergeCell ref="O108:P108"/>
    <mergeCell ref="Q108:S108"/>
    <mergeCell ref="B107:C107"/>
    <mergeCell ref="D107:F107"/>
    <mergeCell ref="J107:K107"/>
    <mergeCell ref="L107:M107"/>
    <mergeCell ref="O107:P107"/>
    <mergeCell ref="Q107:S107"/>
    <mergeCell ref="B106:C106"/>
    <mergeCell ref="D106:F106"/>
    <mergeCell ref="J106:K106"/>
    <mergeCell ref="L106:M106"/>
    <mergeCell ref="O106:P106"/>
    <mergeCell ref="Q106:S106"/>
    <mergeCell ref="B104:P104"/>
    <mergeCell ref="Q104:S104"/>
    <mergeCell ref="B105:C105"/>
    <mergeCell ref="D105:F105"/>
    <mergeCell ref="J105:K105"/>
    <mergeCell ref="L105:M105"/>
    <mergeCell ref="O105:P105"/>
    <mergeCell ref="Q105:S105"/>
    <mergeCell ref="B102:S102"/>
    <mergeCell ref="B103:C103"/>
    <mergeCell ref="D103:F103"/>
    <mergeCell ref="J103:K103"/>
    <mergeCell ref="L103:M103"/>
    <mergeCell ref="O103:P103"/>
    <mergeCell ref="Q103:S103"/>
    <mergeCell ref="B101:C101"/>
    <mergeCell ref="D101:F101"/>
    <mergeCell ref="J101:K101"/>
    <mergeCell ref="L101:M101"/>
    <mergeCell ref="O101:P101"/>
    <mergeCell ref="Q101:S101"/>
    <mergeCell ref="B100:C100"/>
    <mergeCell ref="D100:F100"/>
    <mergeCell ref="J100:K100"/>
    <mergeCell ref="L100:M100"/>
    <mergeCell ref="O100:P100"/>
    <mergeCell ref="Q100:S100"/>
    <mergeCell ref="B99:C99"/>
    <mergeCell ref="D99:F99"/>
    <mergeCell ref="J99:K99"/>
    <mergeCell ref="L99:M99"/>
    <mergeCell ref="O99:P99"/>
    <mergeCell ref="Q99:S99"/>
    <mergeCell ref="B98:C98"/>
    <mergeCell ref="D98:F98"/>
    <mergeCell ref="J98:K98"/>
    <mergeCell ref="L98:M98"/>
    <mergeCell ref="O98:P98"/>
    <mergeCell ref="Q98:S98"/>
    <mergeCell ref="B97:C97"/>
    <mergeCell ref="D97:F97"/>
    <mergeCell ref="J97:K97"/>
    <mergeCell ref="L97:M97"/>
    <mergeCell ref="O97:P97"/>
    <mergeCell ref="Q97:S97"/>
    <mergeCell ref="B96:C96"/>
    <mergeCell ref="D96:F96"/>
    <mergeCell ref="J96:K96"/>
    <mergeCell ref="L96:M96"/>
    <mergeCell ref="O96:P96"/>
    <mergeCell ref="Q96:S96"/>
    <mergeCell ref="B95:C95"/>
    <mergeCell ref="D95:F95"/>
    <mergeCell ref="J95:K95"/>
    <mergeCell ref="L95:M95"/>
    <mergeCell ref="O95:P95"/>
    <mergeCell ref="Q95:S95"/>
    <mergeCell ref="B94:C94"/>
    <mergeCell ref="D94:F94"/>
    <mergeCell ref="J94:K94"/>
    <mergeCell ref="L94:M94"/>
    <mergeCell ref="O94:P94"/>
    <mergeCell ref="Q94:S94"/>
    <mergeCell ref="B93:C93"/>
    <mergeCell ref="D93:F93"/>
    <mergeCell ref="J93:K93"/>
    <mergeCell ref="L93:M93"/>
    <mergeCell ref="O93:P93"/>
    <mergeCell ref="Q93:S93"/>
    <mergeCell ref="B92:C92"/>
    <mergeCell ref="D92:F92"/>
    <mergeCell ref="J92:K92"/>
    <mergeCell ref="L92:M92"/>
    <mergeCell ref="O92:P92"/>
    <mergeCell ref="Q92:S92"/>
    <mergeCell ref="B91:C91"/>
    <mergeCell ref="D91:F91"/>
    <mergeCell ref="J91:K91"/>
    <mergeCell ref="L91:M91"/>
    <mergeCell ref="O91:P91"/>
    <mergeCell ref="Q91:S91"/>
    <mergeCell ref="B90:C90"/>
    <mergeCell ref="D90:F90"/>
    <mergeCell ref="J90:K90"/>
    <mergeCell ref="L90:M90"/>
    <mergeCell ref="O90:P90"/>
    <mergeCell ref="Q90:S90"/>
    <mergeCell ref="B89:C89"/>
    <mergeCell ref="D89:F89"/>
    <mergeCell ref="J89:K89"/>
    <mergeCell ref="L89:M89"/>
    <mergeCell ref="O89:P89"/>
    <mergeCell ref="Q89:S89"/>
    <mergeCell ref="B88:C88"/>
    <mergeCell ref="D88:F88"/>
    <mergeCell ref="J88:K88"/>
    <mergeCell ref="L88:M88"/>
    <mergeCell ref="O88:P88"/>
    <mergeCell ref="Q88:S88"/>
    <mergeCell ref="B87:C87"/>
    <mergeCell ref="D87:F87"/>
    <mergeCell ref="J87:K87"/>
    <mergeCell ref="L87:M87"/>
    <mergeCell ref="O87:P87"/>
    <mergeCell ref="Q87:S87"/>
    <mergeCell ref="B86:C86"/>
    <mergeCell ref="D86:F86"/>
    <mergeCell ref="J86:K86"/>
    <mergeCell ref="L86:M86"/>
    <mergeCell ref="O86:P86"/>
    <mergeCell ref="Q86:S86"/>
    <mergeCell ref="B84:P84"/>
    <mergeCell ref="Q84:S84"/>
    <mergeCell ref="B85:C85"/>
    <mergeCell ref="D85:F85"/>
    <mergeCell ref="J85:K85"/>
    <mergeCell ref="L85:M85"/>
    <mergeCell ref="O85:P85"/>
    <mergeCell ref="Q85:S85"/>
    <mergeCell ref="B83:C83"/>
    <mergeCell ref="D83:F83"/>
    <mergeCell ref="J83:K83"/>
    <mergeCell ref="L83:M83"/>
    <mergeCell ref="O83:P83"/>
    <mergeCell ref="Q83:S83"/>
    <mergeCell ref="B82:C82"/>
    <mergeCell ref="D82:F82"/>
    <mergeCell ref="J82:K82"/>
    <mergeCell ref="L82:M82"/>
    <mergeCell ref="O82:P82"/>
    <mergeCell ref="Q82:S82"/>
    <mergeCell ref="B81:C81"/>
    <mergeCell ref="D81:F81"/>
    <mergeCell ref="J81:K81"/>
    <mergeCell ref="L81:M81"/>
    <mergeCell ref="O81:P81"/>
    <mergeCell ref="Q81:S81"/>
    <mergeCell ref="B80:C80"/>
    <mergeCell ref="D80:F80"/>
    <mergeCell ref="J80:K80"/>
    <mergeCell ref="L80:M80"/>
    <mergeCell ref="O80:P80"/>
    <mergeCell ref="Q80:S80"/>
    <mergeCell ref="B79:C79"/>
    <mergeCell ref="D79:F79"/>
    <mergeCell ref="J79:K79"/>
    <mergeCell ref="L79:M79"/>
    <mergeCell ref="O79:P79"/>
    <mergeCell ref="Q79:S79"/>
    <mergeCell ref="B78:C78"/>
    <mergeCell ref="D78:F78"/>
    <mergeCell ref="J78:K78"/>
    <mergeCell ref="L78:M78"/>
    <mergeCell ref="O78:P78"/>
    <mergeCell ref="Q78:S78"/>
    <mergeCell ref="B77:C77"/>
    <mergeCell ref="D77:F77"/>
    <mergeCell ref="J77:K77"/>
    <mergeCell ref="L77:M77"/>
    <mergeCell ref="O77:P77"/>
    <mergeCell ref="Q77:S77"/>
    <mergeCell ref="B76:C76"/>
    <mergeCell ref="D76:F76"/>
    <mergeCell ref="J76:K76"/>
    <mergeCell ref="L76:M76"/>
    <mergeCell ref="O76:P76"/>
    <mergeCell ref="Q76:S76"/>
    <mergeCell ref="B75:C75"/>
    <mergeCell ref="D75:F75"/>
    <mergeCell ref="J75:K75"/>
    <mergeCell ref="L75:M75"/>
    <mergeCell ref="O75:P75"/>
    <mergeCell ref="Q75:S75"/>
    <mergeCell ref="B74:C74"/>
    <mergeCell ref="D74:F74"/>
    <mergeCell ref="J74:K74"/>
    <mergeCell ref="L74:M74"/>
    <mergeCell ref="O74:P74"/>
    <mergeCell ref="Q74:S74"/>
    <mergeCell ref="B73:C73"/>
    <mergeCell ref="D73:F73"/>
    <mergeCell ref="J73:K73"/>
    <mergeCell ref="L73:M73"/>
    <mergeCell ref="O73:P73"/>
    <mergeCell ref="Q73:S73"/>
    <mergeCell ref="B72:C72"/>
    <mergeCell ref="D72:F72"/>
    <mergeCell ref="J72:K72"/>
    <mergeCell ref="L72:M72"/>
    <mergeCell ref="O72:P72"/>
    <mergeCell ref="Q72:S72"/>
    <mergeCell ref="B71:C71"/>
    <mergeCell ref="D71:F71"/>
    <mergeCell ref="J71:K71"/>
    <mergeCell ref="L71:M71"/>
    <mergeCell ref="O71:P71"/>
    <mergeCell ref="Q71:S71"/>
    <mergeCell ref="B70:C70"/>
    <mergeCell ref="D70:F70"/>
    <mergeCell ref="J70:K70"/>
    <mergeCell ref="L70:M70"/>
    <mergeCell ref="O70:P70"/>
    <mergeCell ref="Q70:S70"/>
    <mergeCell ref="B68:P68"/>
    <mergeCell ref="Q68:S68"/>
    <mergeCell ref="B69:C69"/>
    <mergeCell ref="D69:F69"/>
    <mergeCell ref="J69:K69"/>
    <mergeCell ref="L69:M69"/>
    <mergeCell ref="O69:P69"/>
    <mergeCell ref="Q69:S69"/>
    <mergeCell ref="B67:C67"/>
    <mergeCell ref="D67:F67"/>
    <mergeCell ref="J67:K67"/>
    <mergeCell ref="L67:M67"/>
    <mergeCell ref="O67:P67"/>
    <mergeCell ref="Q67:S67"/>
    <mergeCell ref="B66:C66"/>
    <mergeCell ref="D66:F66"/>
    <mergeCell ref="J66:K66"/>
    <mergeCell ref="L66:M66"/>
    <mergeCell ref="O66:P66"/>
    <mergeCell ref="Q66:S66"/>
    <mergeCell ref="B65:C65"/>
    <mergeCell ref="D65:F65"/>
    <mergeCell ref="J65:K65"/>
    <mergeCell ref="L65:M65"/>
    <mergeCell ref="O65:P65"/>
    <mergeCell ref="Q65:S65"/>
    <mergeCell ref="B64:C64"/>
    <mergeCell ref="D64:F64"/>
    <mergeCell ref="J64:K64"/>
    <mergeCell ref="L64:M64"/>
    <mergeCell ref="O64:P64"/>
    <mergeCell ref="Q64:S64"/>
    <mergeCell ref="B63:C63"/>
    <mergeCell ref="D63:F63"/>
    <mergeCell ref="J63:K63"/>
    <mergeCell ref="L63:M63"/>
    <mergeCell ref="O63:P63"/>
    <mergeCell ref="Q63:S63"/>
    <mergeCell ref="B61:P61"/>
    <mergeCell ref="Q61:S61"/>
    <mergeCell ref="B62:C62"/>
    <mergeCell ref="D62:F62"/>
    <mergeCell ref="J62:K62"/>
    <mergeCell ref="L62:M62"/>
    <mergeCell ref="O62:P62"/>
    <mergeCell ref="Q62:S62"/>
    <mergeCell ref="B59:S59"/>
    <mergeCell ref="B60:C60"/>
    <mergeCell ref="D60:F60"/>
    <mergeCell ref="J60:K60"/>
    <mergeCell ref="L60:M60"/>
    <mergeCell ref="O60:P60"/>
    <mergeCell ref="Q60:S60"/>
    <mergeCell ref="B58:C58"/>
    <mergeCell ref="D58:F58"/>
    <mergeCell ref="J58:K58"/>
    <mergeCell ref="L58:M58"/>
    <mergeCell ref="O58:P58"/>
    <mergeCell ref="Q58:S58"/>
    <mergeCell ref="B57:C57"/>
    <mergeCell ref="D57:F57"/>
    <mergeCell ref="J57:K57"/>
    <mergeCell ref="L57:M57"/>
    <mergeCell ref="O57:P57"/>
    <mergeCell ref="Q57:S57"/>
    <mergeCell ref="B56:C56"/>
    <mergeCell ref="D56:F56"/>
    <mergeCell ref="J56:K56"/>
    <mergeCell ref="L56:M56"/>
    <mergeCell ref="O56:P56"/>
    <mergeCell ref="Q56:S56"/>
    <mergeCell ref="B55:C55"/>
    <mergeCell ref="D55:F55"/>
    <mergeCell ref="J55:K55"/>
    <mergeCell ref="L55:M55"/>
    <mergeCell ref="O55:P55"/>
    <mergeCell ref="Q55:S55"/>
    <mergeCell ref="B53:P53"/>
    <mergeCell ref="Q53:S53"/>
    <mergeCell ref="B54:C54"/>
    <mergeCell ref="D54:F54"/>
    <mergeCell ref="J54:K54"/>
    <mergeCell ref="L54:M54"/>
    <mergeCell ref="O54:P54"/>
    <mergeCell ref="Q54:S54"/>
    <mergeCell ref="B52:C52"/>
    <mergeCell ref="D52:F52"/>
    <mergeCell ref="J52:K52"/>
    <mergeCell ref="L52:M52"/>
    <mergeCell ref="O52:P52"/>
    <mergeCell ref="Q52:S52"/>
    <mergeCell ref="B51:C51"/>
    <mergeCell ref="D51:F51"/>
    <mergeCell ref="J51:K51"/>
    <mergeCell ref="L51:M51"/>
    <mergeCell ref="O51:P51"/>
    <mergeCell ref="Q51:S51"/>
    <mergeCell ref="B50:C50"/>
    <mergeCell ref="D50:F50"/>
    <mergeCell ref="J50:K50"/>
    <mergeCell ref="L50:M50"/>
    <mergeCell ref="O50:P50"/>
    <mergeCell ref="Q50:S50"/>
    <mergeCell ref="B49:C49"/>
    <mergeCell ref="D49:F49"/>
    <mergeCell ref="J49:K49"/>
    <mergeCell ref="L49:M49"/>
    <mergeCell ref="O49:P49"/>
    <mergeCell ref="Q49:S49"/>
    <mergeCell ref="B48:C48"/>
    <mergeCell ref="D48:F48"/>
    <mergeCell ref="J48:K48"/>
    <mergeCell ref="L48:M48"/>
    <mergeCell ref="O48:P48"/>
    <mergeCell ref="Q48:S48"/>
    <mergeCell ref="B46:P46"/>
    <mergeCell ref="Q46:S46"/>
    <mergeCell ref="B47:C47"/>
    <mergeCell ref="D47:F47"/>
    <mergeCell ref="J47:K47"/>
    <mergeCell ref="L47:M47"/>
    <mergeCell ref="O47:P47"/>
    <mergeCell ref="Q47:S47"/>
    <mergeCell ref="B45:C45"/>
    <mergeCell ref="D45:F45"/>
    <mergeCell ref="J45:K45"/>
    <mergeCell ref="L45:M45"/>
    <mergeCell ref="O45:P45"/>
    <mergeCell ref="Q45:S45"/>
    <mergeCell ref="B44:C44"/>
    <mergeCell ref="D44:F44"/>
    <mergeCell ref="J44:K44"/>
    <mergeCell ref="L44:M44"/>
    <mergeCell ref="O44:P44"/>
    <mergeCell ref="Q44:S44"/>
    <mergeCell ref="B43:C43"/>
    <mergeCell ref="D43:F43"/>
    <mergeCell ref="J43:K43"/>
    <mergeCell ref="L43:M43"/>
    <mergeCell ref="O43:P43"/>
    <mergeCell ref="Q43:S43"/>
    <mergeCell ref="B42:C42"/>
    <mergeCell ref="D42:F42"/>
    <mergeCell ref="J42:K42"/>
    <mergeCell ref="L42:M42"/>
    <mergeCell ref="O42:P42"/>
    <mergeCell ref="Q42:S42"/>
    <mergeCell ref="B41:C41"/>
    <mergeCell ref="D41:F41"/>
    <mergeCell ref="J41:K41"/>
    <mergeCell ref="L41:M41"/>
    <mergeCell ref="O41:P41"/>
    <mergeCell ref="Q41:S41"/>
    <mergeCell ref="B40:C40"/>
    <mergeCell ref="D40:F40"/>
    <mergeCell ref="J40:K40"/>
    <mergeCell ref="L40:M40"/>
    <mergeCell ref="O40:P40"/>
    <mergeCell ref="Q40:S40"/>
    <mergeCell ref="B39:C39"/>
    <mergeCell ref="D39:F39"/>
    <mergeCell ref="J39:K39"/>
    <mergeCell ref="L39:M39"/>
    <mergeCell ref="O39:P39"/>
    <mergeCell ref="Q39:S39"/>
    <mergeCell ref="B38:C38"/>
    <mergeCell ref="D38:F38"/>
    <mergeCell ref="J38:K38"/>
    <mergeCell ref="L38:M38"/>
    <mergeCell ref="O38:P38"/>
    <mergeCell ref="Q38:S38"/>
    <mergeCell ref="B37:C37"/>
    <mergeCell ref="D37:F37"/>
    <mergeCell ref="J37:K37"/>
    <mergeCell ref="L37:M37"/>
    <mergeCell ref="O37:P37"/>
    <mergeCell ref="Q37:S37"/>
    <mergeCell ref="B36:C36"/>
    <mergeCell ref="D36:F36"/>
    <mergeCell ref="J36:K36"/>
    <mergeCell ref="L36:M36"/>
    <mergeCell ref="O36:P36"/>
    <mergeCell ref="Q36:S36"/>
    <mergeCell ref="B34:P34"/>
    <mergeCell ref="Q34:S34"/>
    <mergeCell ref="B35:C35"/>
    <mergeCell ref="D35:F35"/>
    <mergeCell ref="J35:K35"/>
    <mergeCell ref="L35:M35"/>
    <mergeCell ref="O35:P35"/>
    <mergeCell ref="Q35:S35"/>
    <mergeCell ref="B33:C33"/>
    <mergeCell ref="D33:F33"/>
    <mergeCell ref="J33:K33"/>
    <mergeCell ref="L33:M33"/>
    <mergeCell ref="O33:P33"/>
    <mergeCell ref="Q33:S33"/>
    <mergeCell ref="B32:C32"/>
    <mergeCell ref="D32:F32"/>
    <mergeCell ref="J32:K32"/>
    <mergeCell ref="L32:M32"/>
    <mergeCell ref="O32:P32"/>
    <mergeCell ref="Q32:S32"/>
    <mergeCell ref="B31:C31"/>
    <mergeCell ref="D31:F31"/>
    <mergeCell ref="J31:K31"/>
    <mergeCell ref="L31:M31"/>
    <mergeCell ref="O31:P31"/>
    <mergeCell ref="Q31:S31"/>
    <mergeCell ref="B30:C30"/>
    <mergeCell ref="D30:F30"/>
    <mergeCell ref="J30:K30"/>
    <mergeCell ref="L30:M30"/>
    <mergeCell ref="O30:P30"/>
    <mergeCell ref="Q30:S30"/>
    <mergeCell ref="B29:C29"/>
    <mergeCell ref="D29:F29"/>
    <mergeCell ref="J29:K29"/>
    <mergeCell ref="L29:M29"/>
    <mergeCell ref="O29:P29"/>
    <mergeCell ref="Q29:S29"/>
    <mergeCell ref="B28:C28"/>
    <mergeCell ref="D28:F28"/>
    <mergeCell ref="J28:K28"/>
    <mergeCell ref="L28:M28"/>
    <mergeCell ref="O28:P28"/>
    <mergeCell ref="Q28:S28"/>
    <mergeCell ref="B27:C27"/>
    <mergeCell ref="D27:F27"/>
    <mergeCell ref="J27:K27"/>
    <mergeCell ref="L27:M27"/>
    <mergeCell ref="O27:P27"/>
    <mergeCell ref="Q27:S27"/>
    <mergeCell ref="B26:C26"/>
    <mergeCell ref="D26:F26"/>
    <mergeCell ref="J26:K26"/>
    <mergeCell ref="L26:M26"/>
    <mergeCell ref="O26:P26"/>
    <mergeCell ref="Q26:S26"/>
    <mergeCell ref="B25:C25"/>
    <mergeCell ref="D25:F25"/>
    <mergeCell ref="J25:K25"/>
    <mergeCell ref="L25:M25"/>
    <mergeCell ref="O25:P25"/>
    <mergeCell ref="Q25:S25"/>
    <mergeCell ref="B24:C24"/>
    <mergeCell ref="D24:F24"/>
    <mergeCell ref="J24:K24"/>
    <mergeCell ref="L24:M24"/>
    <mergeCell ref="O24:P24"/>
    <mergeCell ref="Q24:S24"/>
    <mergeCell ref="B23:C23"/>
    <mergeCell ref="D23:F23"/>
    <mergeCell ref="J23:K23"/>
    <mergeCell ref="L23:M23"/>
    <mergeCell ref="O23:P23"/>
    <mergeCell ref="Q23:S23"/>
    <mergeCell ref="B22:C22"/>
    <mergeCell ref="D22:F22"/>
    <mergeCell ref="J22:K22"/>
    <mergeCell ref="L22:M22"/>
    <mergeCell ref="O22:P22"/>
    <mergeCell ref="Q22:S22"/>
    <mergeCell ref="B21:C21"/>
    <mergeCell ref="D21:F21"/>
    <mergeCell ref="J21:K21"/>
    <mergeCell ref="L21:M21"/>
    <mergeCell ref="O21:P21"/>
    <mergeCell ref="Q21:S21"/>
    <mergeCell ref="B20:C20"/>
    <mergeCell ref="D20:F20"/>
    <mergeCell ref="J20:K20"/>
    <mergeCell ref="L20:M20"/>
    <mergeCell ref="O20:P20"/>
    <mergeCell ref="Q20:S20"/>
    <mergeCell ref="B19:C19"/>
    <mergeCell ref="D19:F19"/>
    <mergeCell ref="J19:K19"/>
    <mergeCell ref="L19:M19"/>
    <mergeCell ref="O19:P19"/>
    <mergeCell ref="Q19:S19"/>
    <mergeCell ref="B17:P17"/>
    <mergeCell ref="Q17:S17"/>
    <mergeCell ref="B18:C18"/>
    <mergeCell ref="D18:F18"/>
    <mergeCell ref="J18:K18"/>
    <mergeCell ref="L18:M18"/>
    <mergeCell ref="O18:P18"/>
    <mergeCell ref="Q18:S18"/>
    <mergeCell ref="B16:C16"/>
    <mergeCell ref="D16:F16"/>
    <mergeCell ref="J16:K16"/>
    <mergeCell ref="L16:M16"/>
    <mergeCell ref="O16:P16"/>
    <mergeCell ref="Q16:S16"/>
    <mergeCell ref="B15:C15"/>
    <mergeCell ref="D15:F15"/>
    <mergeCell ref="J15:K15"/>
    <mergeCell ref="L15:M15"/>
    <mergeCell ref="O15:P15"/>
    <mergeCell ref="Q15:S15"/>
    <mergeCell ref="B14:C14"/>
    <mergeCell ref="D14:F14"/>
    <mergeCell ref="J14:K14"/>
    <mergeCell ref="L14:M14"/>
    <mergeCell ref="O14:P14"/>
    <mergeCell ref="Q14:S14"/>
    <mergeCell ref="B13:C13"/>
    <mergeCell ref="D13:F13"/>
    <mergeCell ref="J13:K13"/>
    <mergeCell ref="L13:M13"/>
    <mergeCell ref="O13:P13"/>
    <mergeCell ref="Q13:S13"/>
    <mergeCell ref="B12:C12"/>
    <mergeCell ref="D12:F12"/>
    <mergeCell ref="J12:K12"/>
    <mergeCell ref="L12:M12"/>
    <mergeCell ref="O12:P12"/>
    <mergeCell ref="Q12:S12"/>
    <mergeCell ref="B11:C11"/>
    <mergeCell ref="D11:F11"/>
    <mergeCell ref="J11:K11"/>
    <mergeCell ref="L11:M11"/>
    <mergeCell ref="O11:P11"/>
    <mergeCell ref="Q11:S11"/>
    <mergeCell ref="B10:C10"/>
    <mergeCell ref="D10:F10"/>
    <mergeCell ref="J10:K10"/>
    <mergeCell ref="L10:M10"/>
    <mergeCell ref="O10:P10"/>
    <mergeCell ref="Q10:S10"/>
    <mergeCell ref="B9:C9"/>
    <mergeCell ref="D9:F9"/>
    <mergeCell ref="J9:K9"/>
    <mergeCell ref="L9:M9"/>
    <mergeCell ref="O9:P9"/>
    <mergeCell ref="Q9:S9"/>
    <mergeCell ref="A2:B5"/>
    <mergeCell ref="E3:O3"/>
    <mergeCell ref="F5:J6"/>
    <mergeCell ref="M5:Q6"/>
    <mergeCell ref="B8:P8"/>
    <mergeCell ref="Q8:S8"/>
  </mergeCells>
  <pageMargins left="0.23622047244094491" right="0.23622047244094491" top="0.23622047244094491" bottom="0.59055118110236227" header="0.23622047244094491" footer="0.23622047244094491"/>
  <pageSetup scale="94" fitToHeight="0" orientation="portrait" horizontalDpi="300" verticalDpi="300" r:id="rId1"/>
  <headerFooter>
    <oddFooter>&amp;L&amp;"Calibri,Regular"&amp;8BMO Covered Bond Program&amp;C&amp;"Calibri,Regular"&amp;8Monthly Investor Report - February 28, 2026&amp;R&amp;"Calibri,Regular"&amp;8&amp;P of &amp;N</oddFooter>
  </headerFooter>
  <rowBreaks count="2" manualBreakCount="2">
    <brk id="60" max="16383" man="1"/>
    <brk id="117" max="16383" man="1"/>
  </rowBreaks>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Disclaimer</vt:lpstr>
      <vt:lpstr>Introduction</vt:lpstr>
      <vt:lpstr>A. HTT General</vt:lpstr>
      <vt:lpstr>B1. HTT Mortgage Assets</vt:lpstr>
      <vt:lpstr>C. HTT Harmonised Glossary</vt:lpstr>
      <vt:lpstr>D1. NTT General</vt:lpstr>
      <vt:lpstr>D2. NTT General (2)</vt:lpstr>
      <vt:lpstr>D3. NTT Pool Distribution</vt:lpstr>
      <vt:lpstr>D4. NTT Pool Distribution (2)</vt:lpstr>
      <vt:lpstr>D5. NTT Pool Distribution (3)</vt:lpstr>
      <vt:lpstr>D6. NTT Appendix</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'D2. NTT General (2)'!Print_Titles</vt:lpstr>
      <vt:lpstr>'D3. NTT Pool Distribution'!Print_Titles</vt:lpstr>
      <vt:lpstr>'D4. NTT Pool Distribution (2)'!Print_Titles</vt:lpstr>
      <vt:lpstr>'D5. NTT Pool Distribution (3)'!Print_Titles</vt:lpstr>
      <vt:lpstr>'D6. NTT Appendix'!Print_Titles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2024-07-08T08:36:51Z</cp:lastPrinted>
  <dcterms:created xsi:type="dcterms:W3CDTF">2016-04-21T08:07:20Z</dcterms:created>
  <dcterms:modified xsi:type="dcterms:W3CDTF">2026-03-11T14:38:33Z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0cf00cb3-7a5d-4674-b157-6d675423df49_Enabled">
    <vt:lpwstr>true</vt:lpwstr>
  </property>
  <property fmtid="{D5CDD505-2E9C-101B-9397-08002B2CF9AE}" pid="8" name="MSIP_Label_0cf00cb3-7a5d-4674-b157-6d675423df49_SetDate">
    <vt:lpwstr>2025-05-26T14:34:09Z</vt:lpwstr>
  </property>
  <property fmtid="{D5CDD505-2E9C-101B-9397-08002B2CF9AE}" pid="9" name="MSIP_Label_0cf00cb3-7a5d-4674-b157-6d675423df49_Method">
    <vt:lpwstr>Standard</vt:lpwstr>
  </property>
  <property fmtid="{D5CDD505-2E9C-101B-9397-08002B2CF9AE}" pid="10" name="MSIP_Label_0cf00cb3-7a5d-4674-b157-6d675423df49_Name">
    <vt:lpwstr>Internal</vt:lpwstr>
  </property>
  <property fmtid="{D5CDD505-2E9C-101B-9397-08002B2CF9AE}" pid="11" name="MSIP_Label_0cf00cb3-7a5d-4674-b157-6d675423df49_SiteId">
    <vt:lpwstr>ece76e02-a02b-4c4a-906d-98a34c5ce07a</vt:lpwstr>
  </property>
  <property fmtid="{D5CDD505-2E9C-101B-9397-08002B2CF9AE}" pid="12" name="MSIP_Label_0cf00cb3-7a5d-4674-b157-6d675423df49_ActionId">
    <vt:lpwstr>1cd0d657-ad61-4877-900a-33c4ab888eff</vt:lpwstr>
  </property>
  <property fmtid="{D5CDD505-2E9C-101B-9397-08002B2CF9AE}" pid="13" name="MSIP_Label_0cf00cb3-7a5d-4674-b157-6d675423df49_ContentBits">
    <vt:lpwstr>0</vt:lpwstr>
  </property>
</Properties>
</file>