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WIP\Covered Bond Guarantor LP\Investor Report\HTT\2025.08\"/>
    </mc:Choice>
  </mc:AlternateContent>
  <xr:revisionPtr revIDLastSave="0" documentId="13_ncr:1_{EFD0B5E4-2CE5-4656-B6AB-E479E40DF43D}"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1. NTT General" sheetId="19" r:id="rId6"/>
    <sheet name="D2. NTT General (2)" sheetId="20" r:id="rId7"/>
    <sheet name="D3. NTT Pool Distribution" sheetId="21" r:id="rId8"/>
    <sheet name="D4. NTT Pool Distribution (2)" sheetId="22" r:id="rId9"/>
    <sheet name="D5. NTT Pool Distribution (3)" sheetId="23" r:id="rId10"/>
    <sheet name="D6. NTT Appendix" sheetId="24" r:id="rId11"/>
    <sheet name="E. Optional ECB-ECAIs data" sheetId="18" r:id="rId12"/>
  </sheets>
  <definedNames>
    <definedName name="\A">#REF!</definedName>
    <definedName name="\G">#REF!</definedName>
    <definedName name="\M">#REF!</definedName>
    <definedName name="\P">#REF!</definedName>
    <definedName name="\S">#REF!</definedName>
    <definedName name="\U">#REF!</definedName>
    <definedName name="_16VERSION_NO.">#REF!</definedName>
    <definedName name="_1F">#REF!</definedName>
    <definedName name="_24NATIONAL_SALES">#REF!</definedName>
    <definedName name="_48VERSION_NO.">#REF!</definedName>
    <definedName name="_8NATIONAL_SALES">#REF!</definedName>
    <definedName name="_Act154">#REF!</definedName>
    <definedName name="_afc2">#REF!</definedName>
    <definedName name="_bal98">#REF!</definedName>
    <definedName name="_cad2">#REF!</definedName>
    <definedName name="_Fill" hidden="1">#REF!</definedName>
    <definedName name="_xlnm._FilterDatabase" localSheetId="2" hidden="1">'A. HTT General'!$L$112:$L$126</definedName>
    <definedName name="_xlnm._FilterDatabase" localSheetId="3" hidden="1">'B1. HTT Mortgage Assets'!$A$11:$D$187</definedName>
    <definedName name="_Lev14">#REF!</definedName>
    <definedName name="_Lev35">#REF!</definedName>
    <definedName name="_NIB2">#REF!</definedName>
    <definedName name="_pln98">#REF!</definedName>
    <definedName name="a">#REF!</definedName>
    <definedName name="a_bal">#REF!</definedName>
    <definedName name="a_cpr">#REF!</definedName>
    <definedName name="AB">#REF!</definedName>
    <definedName name="ABC">#REF!</definedName>
    <definedName name="acceptable_use_policy" localSheetId="0">Disclaimer!#REF!</definedName>
    <definedName name="Act_Apr">#REF!</definedName>
    <definedName name="Act_Aug">#REF!</definedName>
    <definedName name="Act_Dec">#REF!</definedName>
    <definedName name="Act_Feb">#REF!</definedName>
    <definedName name="Act_Jan">#REF!</definedName>
    <definedName name="Act_Jul">#REF!</definedName>
    <definedName name="Act_Jun">#REF!</definedName>
    <definedName name="Act_Mar">#REF!</definedName>
    <definedName name="Act_May">#REF!</definedName>
    <definedName name="Act_Oct">#REF!</definedName>
    <definedName name="ACTFID98">#REF!</definedName>
    <definedName name="actfmo35">#REF!</definedName>
    <definedName name="actfmo98">#REF!</definedName>
    <definedName name="actfyd35">#REF!</definedName>
    <definedName name="actfyd98">#REF!</definedName>
    <definedName name="Actual">#REF!</definedName>
    <definedName name="ACTUAL_APR">#REF!</definedName>
    <definedName name="AdjustedAssetsyr1">#REF!</definedName>
    <definedName name="AdjustedAssetsyr2">#REF!</definedName>
    <definedName name="AdjustedAssetsyr3">#REF!</definedName>
    <definedName name="AFC">#REF!</definedName>
    <definedName name="AGENT">#REF!</definedName>
    <definedName name="agentb">#REF!</definedName>
    <definedName name="all">#REF!</definedName>
    <definedName name="ALL_DATA">#REF!</definedName>
    <definedName name="All_Products">#REF!</definedName>
    <definedName name="ALLCOMMENTS">#REF!</definedName>
    <definedName name="ALLDATA">#REF!</definedName>
    <definedName name="annualize">#REF!</definedName>
    <definedName name="arrears">#REF!</definedName>
    <definedName name="AS2DocOpenMode" hidden="1">"AS2DocumentEdit"</definedName>
    <definedName name="Asset_Percentage">#REF!</definedName>
    <definedName name="aUG">#REF!</definedName>
    <definedName name="augupdate">#REF!</definedName>
    <definedName name="Average_page_response_time">#REF!</definedName>
    <definedName name="Average_Web_Page_Size__bytes">#REF!</definedName>
    <definedName name="AVG_DEPOSITS">#REF!</definedName>
    <definedName name="AVG_LOANS">#REF!</definedName>
    <definedName name="bal">#REF!</definedName>
    <definedName name="Bal_Range">#REF!</definedName>
    <definedName name="Balance">#REF!</definedName>
    <definedName name="BC">#REF!</definedName>
    <definedName name="BCC">#REF!</definedName>
    <definedName name="BDGrat">#REF!</definedName>
    <definedName name="Beacon_Range">#REF!</definedName>
    <definedName name="Ben">#REF!</definedName>
    <definedName name="blanksrange">#REF!</definedName>
    <definedName name="BOB">#REF!</definedName>
    <definedName name="Bonus">#REF!</definedName>
    <definedName name="Bonus1">#REF!</definedName>
    <definedName name="BOUGHT">#N/A</definedName>
    <definedName name="bp">#REF!</definedName>
    <definedName name="BSGrat">#REF!</definedName>
    <definedName name="Busgra">#REF!</definedName>
    <definedName name="buspro">#REF!</definedName>
    <definedName name="CAD">#REF!</definedName>
    <definedName name="CALGARY">#REF!</definedName>
    <definedName name="CALSALES">#REF!</definedName>
    <definedName name="cards">OFFSET(#REF!,0,0,COUNTA(#REF!),9)</definedName>
    <definedName name="cashflow3">#REF!</definedName>
    <definedName name="cashflow5">#REF!</definedName>
    <definedName name="cashflow6">#REF!</definedName>
    <definedName name="cashflow7">#REF!</definedName>
    <definedName name="cat">#REF!</definedName>
    <definedName name="cbb">OFFSET(#REF!,0,0,COUNTA(#REF!),9)</definedName>
    <definedName name="ccc">#REF!</definedName>
    <definedName name="CCGrat">#REF!</definedName>
    <definedName name="cd">#REF!</definedName>
    <definedName name="choice">#REF!</definedName>
    <definedName name="CLOB_DATA">#REF!</definedName>
    <definedName name="ColNum">#REF!</definedName>
    <definedName name="colnum1">#REF!</definedName>
    <definedName name="column">#REF!</definedName>
    <definedName name="comdep">OFFSET(#REF!,0,0,COUNTA(#REF!),9)</definedName>
    <definedName name="comlen">OFFSET(#REF!,0,0,COUNTA(#REF!),9)</definedName>
    <definedName name="comparison">#REF!</definedName>
    <definedName name="confin">OFFSET(#REF!,0,0,COUNTA(#REF!),9)</definedName>
    <definedName name="CorpH">#REF!</definedName>
    <definedName name="CorpHorizontal">#REF!</definedName>
    <definedName name="CRAP">#REF!</definedName>
    <definedName name="Cultea">0.1</definedName>
    <definedName name="CURMTH">#REF!</definedName>
    <definedName name="data">#REF!</definedName>
    <definedName name="data1">#REF!</definedName>
    <definedName name="_xlnm.Database">#REF!</definedName>
    <definedName name="Date">#REF!</definedName>
    <definedName name="DATE_RANGE">#REF!</definedName>
    <definedName name="DATE1">#N/A</definedName>
    <definedName name="Date2">#REF!</definedName>
    <definedName name="daterange">#REF!</definedName>
    <definedName name="DEC">#REF!</definedName>
    <definedName name="Delinquency_Bands">#REF!</definedName>
    <definedName name="depins">#REF!</definedName>
    <definedName name="detailsummary">#REF!</definedName>
    <definedName name="DISC">#N/A</definedName>
    <definedName name="Download_Rate_Per_Page__kbits_s">#REF!</definedName>
    <definedName name="edb">OFFSET(#REF!,0,0,COUNTA(#REF!),9)</definedName>
    <definedName name="efs">OFFSET(#REF!,0,0,COUNTA(#REF!),9)</definedName>
    <definedName name="emptra">#REF!</definedName>
    <definedName name="end">#REF!</definedName>
    <definedName name="EssAliasTable">"Default"</definedName>
    <definedName name="EssLatest">"Y1M1"</definedName>
    <definedName name="EssOptions">"A1100010000010000000001100000_0000"</definedName>
    <definedName name="Exceeds_Tolerance">OFFSET(#REF!,0,0,COUNTA(#REF!),9)</definedName>
    <definedName name="Except_U7900_Balance">#REF!</definedName>
    <definedName name="f">#N/A</definedName>
    <definedName name="F2000_PLAN">#REF!</definedName>
    <definedName name="f2000_pln">#REF!</definedName>
    <definedName name="FaceAmounts">#REF!</definedName>
    <definedName name="FBTS">#REF!</definedName>
    <definedName name="FEB">#REF!</definedName>
    <definedName name="Firewall_Bandwidth__Mbit_sec">#REF!</definedName>
    <definedName name="Fring">#REF!</definedName>
    <definedName name="fringe">#REF!</definedName>
    <definedName name="fteactualtable">#REF!</definedName>
    <definedName name="fteplantable">#REF!</definedName>
    <definedName name="FXLNRBIC">#N/A</definedName>
    <definedName name="GENERAL">#REF!</definedName>
    <definedName name="general_tc" localSheetId="0">Disclaimer!$A$61</definedName>
    <definedName name="Goodwillpostaxyr1">#REF!</definedName>
    <definedName name="Goodwillpostaxyr2">#REF!</definedName>
    <definedName name="Goodwillpostaxyr3">#REF!</definedName>
    <definedName name="Goodwillpretaxyr1">#REF!</definedName>
    <definedName name="Goodwillpretaxyr2">#REF!</definedName>
    <definedName name="Goodwillpretaxyr3">#REF!</definedName>
    <definedName name="GroupLOB">#REF!</definedName>
    <definedName name="HALIFAX">#REF!</definedName>
    <definedName name="IB">#REF!</definedName>
    <definedName name="IB_2">#REF!</definedName>
    <definedName name="IC">#REF!</definedName>
    <definedName name="IC_Drop">#REF!</definedName>
    <definedName name="inflation">#REF!</definedName>
    <definedName name="Input">#REF!</definedName>
    <definedName name="ins">OFFSET(#REF!,0,0,COUNTA(#REF!),9)</definedName>
    <definedName name="Inv">#REF!</definedName>
    <definedName name="invaht">#REF!</definedName>
    <definedName name="Investment_Equity">#REF!</definedName>
    <definedName name="JAN">#REF!</definedName>
    <definedName name="JETSET">#REF!</definedName>
    <definedName name="jjj">#REF!</definedName>
    <definedName name="jjkkkkkk">#REF!</definedName>
    <definedName name="JOHN">#REF!</definedName>
    <definedName name="johnb">#REF!</definedName>
    <definedName name="JUL">#REF!</definedName>
    <definedName name="JUN">#REF!</definedName>
    <definedName name="KEY">#REF!</definedName>
    <definedName name="LEAPMTHDAYS">#REF!</definedName>
    <definedName name="LEAPQTRDAYS">#REF!</definedName>
    <definedName name="LEAPYRDAYS">#REF!</definedName>
    <definedName name="LEAPYTDDAYS">#REF!</definedName>
    <definedName name="LINKDAYS">#REF!</definedName>
    <definedName name="Linked_Period">#REF!</definedName>
    <definedName name="list">#REF!</definedName>
    <definedName name="lkup">#REF!</definedName>
    <definedName name="llll">#REF!</definedName>
    <definedName name="lllll">#REF!</definedName>
    <definedName name="lobname">#REF!</definedName>
    <definedName name="lookup1">#REF!</definedName>
    <definedName name="LU">#REF!</definedName>
    <definedName name="MAR">#REF!</definedName>
    <definedName name="MAY">#REF!</definedName>
    <definedName name="MB">#REF!</definedName>
    <definedName name="MBC">#REF!</definedName>
    <definedName name="merit">#REF!</definedName>
    <definedName name="million">#REF!</definedName>
    <definedName name="MKTSHRTABLE">#REF!</definedName>
    <definedName name="mon">OFFSET(#REF!,0,0,COUNTA(#REF!),9)</definedName>
    <definedName name="month">#REF!</definedName>
    <definedName name="Month1">#REF!</definedName>
    <definedName name="monthnames">#REF!</definedName>
    <definedName name="monthnumber">#REF!</definedName>
    <definedName name="monthrange">#REF!</definedName>
    <definedName name="MONTREAL">#REF!</definedName>
    <definedName name="MORT">#N/A</definedName>
    <definedName name="Mortgage_Drop">#REF!</definedName>
    <definedName name="MortgageCommitment">#REF!</definedName>
    <definedName name="Mortgages">#REF!</definedName>
    <definedName name="msg">#REF!</definedName>
    <definedName name="mthactrange">#REF!</definedName>
    <definedName name="MTHDAYS">#REF!</definedName>
    <definedName name="MTHLOBADJ">#REF!</definedName>
    <definedName name="mthplanrange">#REF!</definedName>
    <definedName name="mthplnrange">#REF!</definedName>
    <definedName name="MTLSALES">#REF!</definedName>
    <definedName name="MTM_Range">#REF!</definedName>
    <definedName name="mtrtable">#REF!</definedName>
    <definedName name="Mul">#REF!</definedName>
    <definedName name="Multiplier">#REF!</definedName>
    <definedName name="mutfd">OFFSET(#REF!,0,0,COUNTA(#REF!),9)</definedName>
    <definedName name="mve">#REF!</definedName>
    <definedName name="N">#REF!</definedName>
    <definedName name="NATIONAL">#REF!</definedName>
    <definedName name="NB">#REF!</definedName>
    <definedName name="NBC">#REF!</definedName>
    <definedName name="NETWORK">#REF!</definedName>
    <definedName name="NIB">#REF!</definedName>
    <definedName name="NIE_Element">#REF!</definedName>
    <definedName name="NIEbreakdown">#REF!</definedName>
    <definedName name="nixyr1">#REF!</definedName>
    <definedName name="nixyr2">#REF!</definedName>
    <definedName name="nixyr3">#REF!</definedName>
    <definedName name="NL">#REF!</definedName>
    <definedName name="NLC">#REF!</definedName>
    <definedName name="noblanksrange">#REF!</definedName>
    <definedName name="novupd">#REF!</definedName>
    <definedName name="NS">#REF!</definedName>
    <definedName name="NSC">#REF!</definedName>
    <definedName name="NT">#REF!</definedName>
    <definedName name="Occ">#REF!</definedName>
    <definedName name="OCT">#REF!</definedName>
    <definedName name="ON">#REF!</definedName>
    <definedName name="ONC">#REF!</definedName>
    <definedName name="onlgra">#REF!</definedName>
    <definedName name="option">#REF!</definedName>
    <definedName name="OptionHedge">#REF!</definedName>
    <definedName name="Otherintangiblespostaxyr1">#REF!</definedName>
    <definedName name="Otherintangiblespostaxyr2">#REF!</definedName>
    <definedName name="Otherintangiblespostaxyr3">#REF!</definedName>
    <definedName name="Otherintangiblespretaxyr1">#REF!</definedName>
    <definedName name="Otherintangiblespretaxyr2">#REF!</definedName>
    <definedName name="Otherintangiblespretaxyr3">#REF!</definedName>
    <definedName name="OUTQTRLINKDAYS">#REF!</definedName>
    <definedName name="OUTYRLINKDAYS">#REF!</definedName>
    <definedName name="PAGE1">#REF!</definedName>
    <definedName name="PAGE2">#REF!</definedName>
    <definedName name="pctot">OFFSET(#REF!,0,0,COUNTA(#REF!),9)</definedName>
    <definedName name="PE">#REF!</definedName>
    <definedName name="PEC">#REF!</definedName>
    <definedName name="perd">#REF!</definedName>
    <definedName name="periodo">#REF!</definedName>
    <definedName name="periods">#REF!</definedName>
    <definedName name="PERSONNEL">#REF!</definedName>
    <definedName name="Pillar">#REF!</definedName>
    <definedName name="Pk_TPS_Scenario1">#REF!</definedName>
    <definedName name="Pk_TPS_Scenario2">#REF!</definedName>
    <definedName name="Pk_TPS_Scenario3">#REF!</definedName>
    <definedName name="Pk_TPS_Scenario4">#REF!</definedName>
    <definedName name="plan">#REF!</definedName>
    <definedName name="PLAN1998">#REF!</definedName>
    <definedName name="planmo35">#REF!</definedName>
    <definedName name="PlanPref">#REF!</definedName>
    <definedName name="planyd35">#REF!</definedName>
    <definedName name="Pool_drop">#REF!</definedName>
    <definedName name="principal">#REF!</definedName>
    <definedName name="PRINT">#REF!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1">'E. Optional ECB-ECAIs data'!$A$2:$G$72</definedName>
    <definedName name="_xlnm.Print_Area" localSheetId="1">Introduction!$B$2:$J$43</definedName>
    <definedName name="_xlnm.Print_Area">#REF!</definedName>
    <definedName name="PRINT_AREA_MI">#REF!</definedName>
    <definedName name="_xlnm.Print_Titles" localSheetId="0">Disclaimer!$2:$2</definedName>
    <definedName name="_xlnm.Print_Titles">#REF!</definedName>
    <definedName name="PRINT_TITLES_MI">#REF!</definedName>
    <definedName name="Prior_Period">#REF!</definedName>
    <definedName name="privacy_policy" localSheetId="0">Disclaimer!$A$136</definedName>
    <definedName name="Prod">#REF!</definedName>
    <definedName name="Prod_Cat">#REF!</definedName>
    <definedName name="Prod2">#REF!</definedName>
    <definedName name="QC">#REF!</definedName>
    <definedName name="QCC">#REF!</definedName>
    <definedName name="QRMLkUpTable">#REF!</definedName>
    <definedName name="qtr">#REF!</definedName>
    <definedName name="QTRDAYS">#REF!</definedName>
    <definedName name="QTRLOBADJ">#REF!</definedName>
    <definedName name="QUARTER">#REF!</definedName>
    <definedName name="quegra">#REF!</definedName>
    <definedName name="QueSal">#REF!</definedName>
    <definedName name="Rate_Range">#REF!</definedName>
    <definedName name="RedeemableIC_ConFund">#REF!</definedName>
    <definedName name="RedeemableICs">#REF!</definedName>
    <definedName name="ref">#REF!</definedName>
    <definedName name="refs">#REF!</definedName>
    <definedName name="REGIONDEP">#N/A</definedName>
    <definedName name="resmtg">OFFSET(#REF!,0,0,COUNTA(#REF!),9)</definedName>
    <definedName name="rge">#REF!</definedName>
    <definedName name="s_cpr">#REF!</definedName>
    <definedName name="Saleaht">#REF!</definedName>
    <definedName name="Sales">#REF!</definedName>
    <definedName name="SAVE">#REF!</definedName>
    <definedName name="scaledown">#REF!</definedName>
    <definedName name="scalename">#REF!</definedName>
    <definedName name="scenarios">#REF!</definedName>
    <definedName name="score">#REF!</definedName>
    <definedName name="SELF">#REF!</definedName>
    <definedName name="sencount" hidden="1">1</definedName>
    <definedName name="seraht">#REF!</definedName>
    <definedName name="Service">#REF!</definedName>
    <definedName name="Sick">#REF!</definedName>
    <definedName name="SK">#REF!</definedName>
    <definedName name="SKC">#REF!</definedName>
    <definedName name="ssss">#REF!</definedName>
    <definedName name="sta">#REF!</definedName>
    <definedName name="start">#REF!</definedName>
    <definedName name="strat">OFFSET(#REF!,0,0,COUNTA(#REF!),9)</definedName>
    <definedName name="SubData">#REF!</definedName>
    <definedName name="subject">#REF!</definedName>
    <definedName name="T1_bandwidth__Mbit_Second">#REF!</definedName>
    <definedName name="T1_Performance_Factor">#REF!</definedName>
    <definedName name="TAB3DDAT">#N/A</definedName>
    <definedName name="table_1a__agency_data">#REF!</definedName>
    <definedName name="Table_1f_Borrower_Count_Input">#REF!</definedName>
    <definedName name="table1">#REF!</definedName>
    <definedName name="TABLED4">#N/A</definedName>
    <definedName name="Tax">#REF!</definedName>
    <definedName name="test">#REF!</definedName>
    <definedName name="testa">#REF!</definedName>
    <definedName name="TextRefCopy1">#REF!</definedName>
    <definedName name="TextRefCopyRangeCount" hidden="1">1</definedName>
    <definedName name="Time_Period">#REF!</definedName>
    <definedName name="TL">2/14</definedName>
    <definedName name="tolerance">#REF!</definedName>
    <definedName name="TORONTO">#REF!</definedName>
    <definedName name="TORSALES">#REF!</definedName>
    <definedName name="Total_h4434">#REF!</definedName>
    <definedName name="Total_h4590">#REF!</definedName>
    <definedName name="Total_h4820">#REF!</definedName>
    <definedName name="Total_h4895">#REF!</definedName>
    <definedName name="Total_h4896">#REF!</definedName>
    <definedName name="Total_h5116">#REF!</definedName>
    <definedName name="Total_h5481">#REF!</definedName>
    <definedName name="Total_h5482">#REF!</definedName>
    <definedName name="Total_h5815">#REF!</definedName>
    <definedName name="Total_h6957">#REF!</definedName>
    <definedName name="Total_h6991">#REF!</definedName>
    <definedName name="Total_h7348">#REF!</definedName>
    <definedName name="Total_h8113">#REF!</definedName>
    <definedName name="Total_h8185">#REF!</definedName>
    <definedName name="Total_h8435">#REF!</definedName>
    <definedName name="Total_h8500">#REF!</definedName>
    <definedName name="Total_h8586">#REF!</definedName>
    <definedName name="Total_h8587">#REF!</definedName>
    <definedName name="Total_h8588">#REF!</definedName>
    <definedName name="Total_h8889">#REF!</definedName>
    <definedName name="Total_h8988">#REF!</definedName>
    <definedName name="TOTAL_RANGE">#REF!</definedName>
    <definedName name="tra">#REF!</definedName>
    <definedName name="tradbk">OFFSET(#REF!,0,0,COUNTA(#REF!),9)</definedName>
    <definedName name="Tree">#REF!</definedName>
    <definedName name="Tree2">#REF!</definedName>
    <definedName name="UP">#REF!</definedName>
    <definedName name="vac">#REF!</definedName>
    <definedName name="VANCOUVER">#REF!</definedName>
    <definedName name="vdate">#REF!</definedName>
    <definedName name="vengra">#REF!</definedName>
    <definedName name="VenSal">#REF!</definedName>
    <definedName name="vvv">#REF!</definedName>
    <definedName name="xbal">#REF!</definedName>
    <definedName name="xIB">#REF!</definedName>
    <definedName name="xmth">#REF!</definedName>
    <definedName name="xNIB">#REF!</definedName>
    <definedName name="yearnumber">#REF!</definedName>
    <definedName name="years">#REF!</definedName>
    <definedName name="YK">#REF!</definedName>
    <definedName name="YRDAYS">#REF!</definedName>
    <definedName name="YT">#REF!</definedName>
    <definedName name="YTDactrange">#REF!</definedName>
    <definedName name="YTDDAYS">#REF!</definedName>
    <definedName name="YTDLOBADJ">#REF!</definedName>
    <definedName name="YTDplnran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F180" i="9"/>
  <c r="F181" i="9"/>
  <c r="F174" i="9"/>
  <c r="F173" i="9"/>
  <c r="F172" i="9"/>
  <c r="F171" i="9"/>
  <c r="F170" i="9"/>
  <c r="F160" i="9"/>
  <c r="F162" i="9"/>
  <c r="F161" i="9"/>
  <c r="F152" i="9"/>
  <c r="F151" i="9"/>
  <c r="F150" i="9"/>
  <c r="F111" i="9"/>
  <c r="F110" i="9"/>
  <c r="F109" i="9"/>
  <c r="F108" i="9"/>
  <c r="F107" i="9"/>
  <c r="F106" i="9"/>
  <c r="F105" i="9"/>
  <c r="F104" i="9"/>
  <c r="F103" i="9"/>
  <c r="F102" i="9"/>
  <c r="F101" i="9"/>
  <c r="F100" i="9"/>
  <c r="F36" i="9"/>
  <c r="D165" i="8" l="1"/>
  <c r="C235" i="8"/>
  <c r="C53" i="8"/>
  <c r="D89" i="8"/>
  <c r="C76" i="18"/>
  <c r="C115" i="8" l="1"/>
  <c r="D115" i="8" s="1"/>
  <c r="D141" i="8"/>
  <c r="C231" i="8"/>
  <c r="C12" i="9"/>
  <c r="D238" i="9"/>
  <c r="D187" i="9"/>
  <c r="G617" i="9"/>
  <c r="C209" i="8"/>
  <c r="F207" i="8" s="1"/>
  <c r="F99" i="9"/>
  <c r="D99" i="9"/>
  <c r="C99" i="9"/>
  <c r="C47" i="8"/>
  <c r="D382" i="9" l="1"/>
  <c r="C382" i="9"/>
  <c r="D346" i="9"/>
  <c r="C346" i="9"/>
  <c r="C585" i="9"/>
  <c r="D585" i="9"/>
  <c r="D45" i="8"/>
  <c r="D617" i="9"/>
  <c r="C617" i="9"/>
  <c r="F293" i="8"/>
  <c r="F307" i="8"/>
  <c r="F295" i="8"/>
  <c r="G293"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11" i="9"/>
  <c r="F327" i="9"/>
  <c r="F318" i="9"/>
  <c r="F322" i="9"/>
  <c r="F324" i="9"/>
  <c r="F319" i="9"/>
  <c r="F321" i="9"/>
  <c r="F312" i="9"/>
  <c r="F323" i="9"/>
  <c r="F325" i="9"/>
  <c r="F315" i="9"/>
  <c r="F316" i="9"/>
  <c r="F317" i="9"/>
  <c r="F313" i="9"/>
  <c r="F310" i="9"/>
  <c r="F328" i="9" s="1"/>
  <c r="F320" i="9"/>
  <c r="F326" i="9"/>
  <c r="F314" i="9"/>
  <c r="G323" i="9"/>
  <c r="G320" i="9"/>
  <c r="G311" i="9"/>
  <c r="G328" i="9" s="1"/>
  <c r="G327" i="9"/>
  <c r="G315" i="9"/>
  <c r="G317" i="9"/>
  <c r="G324" i="9"/>
  <c r="G314" i="9"/>
  <c r="G310" i="9"/>
  <c r="G316" i="9"/>
  <c r="G312" i="9"/>
  <c r="G321" i="9"/>
  <c r="G322" i="9"/>
  <c r="G325" i="9"/>
  <c r="G326" i="9"/>
  <c r="G313" i="9"/>
  <c r="G318" i="9"/>
  <c r="G319"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307" i="8"/>
  <c r="D291" i="8"/>
  <c r="C293" i="8"/>
  <c r="D295" i="8"/>
  <c r="C295" i="8"/>
  <c r="C307" i="8"/>
  <c r="D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44" i="8" l="1"/>
  <c r="F145" i="8"/>
  <c r="F146" i="8"/>
  <c r="F147" i="8"/>
  <c r="F148" i="8"/>
  <c r="F149" i="8"/>
  <c r="F150" i="8"/>
  <c r="F152" i="8"/>
  <c r="F153" i="8"/>
  <c r="F154" i="8"/>
  <c r="F155" i="8"/>
  <c r="F156" i="8"/>
  <c r="F158" i="8"/>
  <c r="F159" i="8"/>
  <c r="F160" i="8"/>
  <c r="F161" i="8"/>
  <c r="F162" i="8"/>
  <c r="F142" i="8"/>
  <c r="F143" i="8"/>
  <c r="F151" i="8"/>
  <c r="G152" i="8"/>
  <c r="G153" i="8"/>
  <c r="G142" i="8"/>
  <c r="G154" i="8"/>
  <c r="G143" i="8"/>
  <c r="G155" i="8"/>
  <c r="G144" i="8"/>
  <c r="G145" i="8"/>
  <c r="G158" i="8"/>
  <c r="G146" i="8"/>
  <c r="G147" i="8"/>
  <c r="G160" i="8"/>
  <c r="G148" i="8"/>
  <c r="G162" i="8"/>
  <c r="G151" i="8"/>
  <c r="G156" i="8"/>
  <c r="G159" i="8"/>
  <c r="G161" i="8"/>
  <c r="G149" i="8"/>
  <c r="G150" i="8"/>
  <c r="F121" i="8"/>
  <c r="F123" i="8"/>
  <c r="F124" i="8"/>
  <c r="F125" i="8"/>
  <c r="F126" i="8"/>
  <c r="F128" i="8"/>
  <c r="F129" i="8"/>
  <c r="F130" i="8"/>
  <c r="F117" i="8"/>
  <c r="F132" i="8"/>
  <c r="F118" i="8"/>
  <c r="F133" i="8"/>
  <c r="F119" i="8"/>
  <c r="F134" i="8"/>
  <c r="F120" i="8"/>
  <c r="F135" i="8"/>
  <c r="F136" i="8"/>
  <c r="F122"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41" i="9"/>
  <c r="F440" i="9"/>
  <c r="F436" i="9"/>
  <c r="F99" i="8"/>
  <c r="F95" i="8"/>
  <c r="F98" i="8"/>
  <c r="F94" i="8"/>
  <c r="F97" i="8"/>
  <c r="F96" i="8"/>
  <c r="F141" i="8"/>
  <c r="F140" i="8"/>
  <c r="F139"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11" i="8"/>
  <c r="F215" i="8"/>
  <c r="F196" i="8"/>
  <c r="F204" i="8"/>
  <c r="F213" i="8"/>
  <c r="F199" i="8"/>
  <c r="F200" i="8"/>
  <c r="F195" i="8"/>
  <c r="F203" i="8"/>
  <c r="F212" i="8"/>
  <c r="F14" i="9"/>
  <c r="G444" i="9"/>
  <c r="G73" i="8"/>
  <c r="G221" i="9"/>
  <c r="G434" i="9"/>
  <c r="G82" i="8"/>
  <c r="G75" i="8"/>
  <c r="G71" i="8"/>
  <c r="G78" i="8"/>
  <c r="G219" i="9"/>
  <c r="G442" i="9"/>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<sst xmlns="http://schemas.openxmlformats.org/spreadsheetml/2006/main" count="7069" uniqueCount="2074">
  <si>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</si>
  <si>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</si>
  <si>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</si>
  <si>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</si>
  <si>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</si>
  <si>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</si>
  <si>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</si>
  <si>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</si>
  <si>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</si>
  <si>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</si>
  <si>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</si>
  <si>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</si>
  <si>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</si>
  <si>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</si>
  <si>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</si>
  <si>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</si>
  <si>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</si>
  <si>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</si>
  <si>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</si>
  <si>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</si>
  <si>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</si>
  <si>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</si>
  <si>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</si>
  <si>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</si>
  <si>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</si>
  <si>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</si>
  <si>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</si>
  <si>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</si>
  <si>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</si>
  <si>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</si>
  <si>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</si>
  <si>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</si>
  <si>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</si>
  <si>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</si>
  <si>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</si>
  <si>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</si>
  <si>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</si>
  <si>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</si>
  <si>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</si>
  <si>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</si>
  <si>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</si>
  <si>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</si>
  <si>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</si>
  <si>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</si>
  <si>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</si>
  <si>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</si>
  <si>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</si>
  <si>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</si>
  <si>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</si>
  <si>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</si>
  <si>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</si>
  <si>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</si>
  <si>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</si>
  <si>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</si>
  <si>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</si>
  <si>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</si>
  <si>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</si>
  <si>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</si>
  <si>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</si>
  <si>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</si>
  <si>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</si>
  <si>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</si>
  <si>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</si>
  <si>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</si>
  <si>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</si>
  <si>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</si>
  <si>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</si>
  <si>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</si>
  <si>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</si>
  <si>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</si>
  <si>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</si>
  <si>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</si>
  <si>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</si>
  <si>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</si>
  <si>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</si>
  <si>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</si>
  <si>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</si>
  <si>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</si>
  <si>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</si>
  <si>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</si>
  <si>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</si>
  <si>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</si>
  <si>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</si>
  <si>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</si>
  <si>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</si>
  <si>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</si>
  <si>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</si>
  <si>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</si>
  <si>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</si>
  <si>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</si>
  <si>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</si>
  <si>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</si>
  <si>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</si>
  <si>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</si>
  <si>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</si>
  <si>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</si>
  <si>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</si>
  <si>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</si>
  <si>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</si>
  <si>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</si>
  <si>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</si>
  <si>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</si>
  <si>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</si>
  <si>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</si>
  <si>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</si>
  <si>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</si>
  <si>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</si>
  <si>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</si>
  <si>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</si>
  <si>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</si>
  <si>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</si>
  <si>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</si>
  <si>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</si>
  <si>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</si>
  <si>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</si>
  <si>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</si>
  <si>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</si>
  <si>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</si>
  <si>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</si>
  <si>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</si>
  <si>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</si>
  <si>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</si>
  <si>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</si>
  <si>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</si>
  <si>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</si>
  <si>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</si>
  <si>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</si>
  <si>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</si>
  <si>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</si>
  <si>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</si>
  <si>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</si>
  <si>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</si>
  <si>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</si>
  <si>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</si>
  <si>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</si>
  <si>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</si>
  <si>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</si>
  <si>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</si>
  <si>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</si>
  <si>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</si>
  <si>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</si>
  <si>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</si>
  <si>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</si>
  <si>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</si>
  <si>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</si>
  <si>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</si>
  <si>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</si>
  <si>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</si>
  <si>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</si>
  <si>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</si>
  <si>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</si>
  <si>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</si>
  <si>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</si>
  <si>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</si>
  <si>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</si>
  <si>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</si>
  <si>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</si>
  <si>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</si>
  <si>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</si>
  <si>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</si>
  <si>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</si>
  <si>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</si>
  <si>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</si>
  <si>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</si>
  <si>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</si>
  <si>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</si>
  <si>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</si>
  <si>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</si>
  <si>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</si>
  <si>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</si>
  <si>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</si>
  <si>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</si>
  <si>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</si>
  <si>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</si>
  <si>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</si>
  <si>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</si>
  <si>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</si>
  <si>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</si>
  <si>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</si>
  <si>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</si>
  <si>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</si>
  <si>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</si>
  <si>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</si>
  <si>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</si>
  <si>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</si>
  <si>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</si>
  <si>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</si>
  <si>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</si>
  <si>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</si>
  <si>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</si>
  <si>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</si>
  <si>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</si>
  <si>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</si>
  <si>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</si>
  <si>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</si>
  <si>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</si>
  <si>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</si>
  <si>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</si>
  <si>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</si>
  <si>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</si>
  <si>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</si>
  <si>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</si>
  <si>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</si>
  <si>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</si>
  <si>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</si>
  <si>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</si>
  <si>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</si>
  <si>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</si>
  <si>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</si>
  <si>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</si>
  <si>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</si>
  <si>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</si>
  <si>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</si>
  <si>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</si>
  <si>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</si>
  <si>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</si>
  <si>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</si>
  <si>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</si>
  <si>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</si>
  <si>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</si>
  <si>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</si>
  <si>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</si>
  <si>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</si>
  <si>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</si>
  <si>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</si>
  <si>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</si>
  <si>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</si>
  <si>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</si>
  <si>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</si>
  <si>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</si>
  <si>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</si>
  <si>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</si>
  <si>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</si>
  <si>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</si>
  <si>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</si>
  <si>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</si>
  <si>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</si>
  <si>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</si>
  <si>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</si>
  <si>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</si>
  <si>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</si>
  <si>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</si>
  <si>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</si>
  <si>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</si>
  <si>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</si>
  <si>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</si>
  <si>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</si>
  <si>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</si>
  <si>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</si>
  <si>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</si>
  <si>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</si>
  <si>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</si>
  <si>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</si>
  <si>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</si>
  <si>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</si>
  <si>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</si>
  <si>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</si>
  <si>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</si>
  <si>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</si>
  <si>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</si>
  <si>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</si>
  <si>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</si>
  <si>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</si>
  <si>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</si>
  <si>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</si>
  <si>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</si>
  <si>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</si>
  <si>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</si>
  <si>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</si>
  <si>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</si>
  <si>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</si>
  <si>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</si>
  <si>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</si>
  <si>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</si>
  <si>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</si>
  <si>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</si>
  <si>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</si>
  <si>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</si>
  <si>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</si>
  <si>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</si>
  <si>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</si>
  <si>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</si>
  <si>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</si>
  <si>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</si>
  <si>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</si>
  <si>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</si>
  <si>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</si>
  <si>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</si>
  <si>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</si>
  <si>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</si>
  <si>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</si>
  <si>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</si>
  <si>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</si>
  <si>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</si>
  <si>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</si>
  <si>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</si>
  <si>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</si>
  <si>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</si>
  <si>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</si>
  <si>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</si>
  <si>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</si>
  <si>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</si>
  <si>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</si>
  <si>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</si>
  <si>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</si>
  <si>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</si>
  <si>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</si>
  <si>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</si>
  <si>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</si>
  <si>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</si>
  <si>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</si>
  <si>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</si>
  <si>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</si>
  <si>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</si>
  <si>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</si>
  <si>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</si>
  <si>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</si>
  <si>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</si>
  <si>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</si>
  <si>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</si>
  <si>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</si>
  <si>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</si>
  <si>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</si>
  <si>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</si>
  <si>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</si>
  <si>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</si>
  <si>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</si>
  <si>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</si>
  <si>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</si>
  <si>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</si>
  <si>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</si>
  <si>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</si>
  <si>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</si>
  <si>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</si>
  <si>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</si>
  <si>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</si>
  <si>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</si>
  <si>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</si>
  <si>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</si>
  <si>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</si>
  <si>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</si>
  <si>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</si>
  <si>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</si>
  <si>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</si>
  <si>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</si>
  <si>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</si>
  <si>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</si>
  <si>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</si>
  <si>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</si>
  <si>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</si>
  <si>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</si>
  <si>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</si>
  <si>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</si>
  <si>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</si>
  <si>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</si>
  <si>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</si>
  <si>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</si>
  <si>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</si>
  <si>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</si>
  <si>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</si>
  <si>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</si>
  <si>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</si>
  <si>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</si>
  <si>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</si>
  <si>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</si>
  <si>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</si>
  <si>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</si>
  <si>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</si>
  <si>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</si>
  <si>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</si>
  <si>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</si>
  <si>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</si>
  <si>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</si>
  <si>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</si>
  <si>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</si>
  <si>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</si>
  <si>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</si>
  <si>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</si>
  <si>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</si>
  <si>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</si>
  <si>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</si>
  <si>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</si>
  <si>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</si>
  <si>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</si>
  <si>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</si>
  <si>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</si>
  <si>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</si>
  <si>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</si>
  <si>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</si>
  <si>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</si>
  <si>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</si>
  <si>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</si>
  <si>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</si>
  <si>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</si>
  <si>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</si>
  <si>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</si>
  <si>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</si>
  <si>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</si>
  <si>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</si>
  <si>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</si>
  <si>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</si>
  <si>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</si>
  <si>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</si>
  <si>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</si>
  <si>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</si>
  <si>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</si>
  <si>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</si>
  <si>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</si>
  <si>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</si>
  <si>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</si>
  <si>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</si>
  <si>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</si>
  <si>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</si>
  <si>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</si>
  <si>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</si>
  <si>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</si>
  <si>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</si>
  <si>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</si>
  <si>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</si>
  <si>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</si>
  <si>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</si>
  <si>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</si>
  <si>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</si>
  <si>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</si>
  <si>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</si>
  <si>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</si>
  <si>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</si>
  <si>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</si>
  <si>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</si>
  <si>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</si>
  <si>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</si>
  <si>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</si>
  <si>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</si>
  <si>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</si>
  <si>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</si>
  <si>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</si>
  <si>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</si>
  <si>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</si>
  <si>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</si>
  <si>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</si>
  <si>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</si>
  <si>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</si>
  <si>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</si>
  <si>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</si>
  <si>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</si>
  <si>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</si>
  <si>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</si>
  <si>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</si>
  <si>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</si>
  <si>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</si>
  <si>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</si>
  <si>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</si>
  <si>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</si>
  <si>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</si>
  <si>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</si>
  <si>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</si>
  <si>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</si>
  <si>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</si>
  <si>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</si>
  <si>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</si>
  <si>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</si>
  <si>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</si>
  <si>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</si>
  <si>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</si>
  <si>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</si>
  <si>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</si>
  <si>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</si>
  <si>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</si>
  <si>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</si>
  <si>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</si>
  <si>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</si>
  <si>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</si>
  <si>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</si>
  <si>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</si>
  <si>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</si>
  <si>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</si>
  <si>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</si>
  <si>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</si>
  <si>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</si>
  <si>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</si>
  <si>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</si>
  <si>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</si>
  <si>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</si>
  <si>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</si>
  <si>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</si>
  <si>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</si>
  <si>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</si>
  <si>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</si>
  <si>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</si>
  <si>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</si>
  <si>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</si>
  <si>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</si>
  <si>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</si>
  <si>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</si>
  <si>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</si>
  <si>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</si>
  <si>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</si>
  <si>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</si>
  <si>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</si>
  <si>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</si>
  <si>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</si>
  <si>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</si>
  <si>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</si>
  <si>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</si>
  <si>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</si>
  <si>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</si>
  <si>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</si>
  <si>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</si>
  <si>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</si>
  <si>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</si>
  <si>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</si>
  <si>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</si>
  <si>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</si>
  <si>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</si>
  <si>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</si>
  <si>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</si>
  <si>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</si>
  <si>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</si>
  <si>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</si>
  <si>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</si>
  <si>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</si>
  <si>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</si>
  <si>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</si>
  <si>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</si>
  <si>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</si>
  <si>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</si>
  <si>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</si>
  <si>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</si>
  <si>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</si>
  <si>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</si>
  <si>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</si>
  <si>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</si>
  <si>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</si>
  <si>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</si>
  <si>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</si>
  <si>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</si>
  <si>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</si>
  <si>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</si>
  <si>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</si>
  <si>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</si>
  <si>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</si>
  <si>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</si>
  <si>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</si>
  <si>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</si>
  <si>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</si>
  <si>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</si>
  <si>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</si>
  <si>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</si>
  <si>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</si>
  <si>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</si>
  <si>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</si>
  <si>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</si>
  <si>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</si>
  <si>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</si>
  <si>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</si>
  <si>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</si>
  <si>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</si>
  <si>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</si>
  <si>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</si>
  <si>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</si>
  <si>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</si>
  <si>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</si>
  <si>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</si>
  <si>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</si>
  <si>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</si>
  <si>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</si>
  <si>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</si>
  <si>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</si>
  <si>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</si>
  <si>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</si>
  <si>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</si>
  <si>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</si>
  <si>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</si>
  <si>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</si>
  <si>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</si>
  <si>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</si>
  <si>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</si>
  <si>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</si>
  <si>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</si>
  <si>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</si>
  <si>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</si>
  <si>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</si>
  <si>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</si>
  <si>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</si>
  <si>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</si>
  <si>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</si>
  <si>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</si>
  <si>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</si>
  <si>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</si>
  <si>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</si>
  <si>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</si>
  <si>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</si>
  <si>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</si>
  <si>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</si>
  <si>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</si>
  <si>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</si>
  <si>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</si>
  <si>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</si>
  <si>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</si>
  <si>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</si>
  <si>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</si>
  <si>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</si>
  <si>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</si>
  <si>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</si>
  <si>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</si>
  <si>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</si>
  <si>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</si>
  <si>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</si>
  <si>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</si>
  <si>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</si>
  <si>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</si>
  <si>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</si>
  <si>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</si>
  <si>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</si>
  <si>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</si>
  <si>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</si>
  <si>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</si>
  <si>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</si>
  <si>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</si>
  <si>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</si>
  <si>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</si>
  <si>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</si>
  <si>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</si>
  <si>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</si>
  <si>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</si>
  <si>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</si>
  <si>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</si>
  <si>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</si>
  <si>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</si>
  <si>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</si>
  <si>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</si>
  <si>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</si>
  <si>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</si>
  <si>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</si>
  <si>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</si>
  <si>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</si>
  <si>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</si>
  <si>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</si>
  <si>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</si>
  <si>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</si>
  <si>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</si>
  <si>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</si>
  <si>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</si>
  <si>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</si>
  <si>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</si>
  <si>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</si>
  <si>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</si>
  <si>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</si>
  <si>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</si>
  <si>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</si>
  <si>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</si>
  <si>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</si>
  <si>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</si>
  <si>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</si>
  <si>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</si>
  <si>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</si>
  <si>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</si>
  <si>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</si>
  <si>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</si>
  <si>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</si>
  <si>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</si>
  <si>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</si>
  <si>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</si>
  <si>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</si>
  <si>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</si>
  <si>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</si>
  <si>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</si>
  <si>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</si>
  <si>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</si>
  <si>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</si>
  <si>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</si>
  <si>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</si>
  <si>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</si>
  <si>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</si>
  <si>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</si>
  <si>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</si>
  <si>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</si>
  <si>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</si>
  <si>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</si>
  <si>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</si>
  <si>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</si>
  <si>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</si>
  <si>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</si>
  <si>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</si>
  <si>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</si>
  <si>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</si>
  <si>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</si>
  <si>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</si>
  <si>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</si>
  <si>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</si>
  <si>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</si>
  <si>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</si>
  <si>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</si>
  <si>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</si>
  <si>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</si>
  <si>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</si>
  <si>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</si>
  <si>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</si>
  <si>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</si>
  <si>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</si>
  <si>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</si>
  <si>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</si>
  <si>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</si>
  <si>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</si>
  <si>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</si>
  <si>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</si>
  <si>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</si>
  <si>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</si>
  <si>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</si>
  <si>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</si>
  <si>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</si>
  <si>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</si>
  <si>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</si>
  <si>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</si>
  <si>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</si>
  <si>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</si>
  <si>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</si>
  <si>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</si>
  <si>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</si>
  <si>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</si>
  <si>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</si>
  <si>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</si>
  <si>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</si>
  <si>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</si>
  <si>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</si>
  <si>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</si>
  <si>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</si>
  <si>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</si>
  <si>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</si>
  <si>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</si>
  <si>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</si>
  <si>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</si>
  <si>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</si>
  <si>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</si>
  <si>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</si>
  <si>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</si>
  <si>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</si>
  <si>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</si>
  <si>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</si>
  <si>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</si>
  <si>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</si>
  <si>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</si>
  <si>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</si>
  <si>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</si>
  <si>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</si>
  <si>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</si>
  <si>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</si>
  <si>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</si>
  <si>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</si>
  <si>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</si>
  <si>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</si>
  <si>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</si>
  <si>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</si>
  <si>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</si>
  <si>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</si>
  <si>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</si>
  <si>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</si>
  <si>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</si>
  <si>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</si>
  <si>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</si>
  <si>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</si>
  <si>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</si>
  <si>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</si>
  <si>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</si>
  <si>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</si>
  <si>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</si>
  <si>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</si>
  <si>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</si>
  <si>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</si>
  <si>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</si>
  <si>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</si>
  <si>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</si>
  <si>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</si>
  <si>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</si>
  <si>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</si>
  <si>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</si>
  <si>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</si>
  <si>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</si>
  <si>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</si>
  <si>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</si>
  <si>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</si>
  <si>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</si>
  <si>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</si>
  <si>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</si>
  <si>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</si>
  <si>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</si>
  <si>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</si>
  <si>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</si>
  <si>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</si>
  <si>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</si>
  <si>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</si>
  <si>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</si>
  <si>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</si>
  <si>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</si>
  <si>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</si>
  <si>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</si>
  <si>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</si>
  <si>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</si>
  <si>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</si>
  <si>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</si>
  <si>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</si>
  <si>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</si>
  <si>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</si>
  <si>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</si>
  <si>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</si>
  <si>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</si>
  <si>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</si>
  <si>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</si>
  <si>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</si>
  <si>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</si>
  <si>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</si>
  <si>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</si>
  <si>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</si>
  <si>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</si>
  <si>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</si>
  <si>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</si>
  <si>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</si>
  <si>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</si>
  <si>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</si>
  <si>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</si>
  <si>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</si>
  <si>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</si>
  <si>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</si>
  <si>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</si>
  <si>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</si>
  <si>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</si>
  <si>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</si>
  <si>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</si>
  <si>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</si>
  <si>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</si>
  <si>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</si>
  <si>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</si>
  <si>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</si>
  <si>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</si>
  <si>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</si>
  <si>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</si>
  <si>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</si>
  <si>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</si>
  <si>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</si>
  <si>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</si>
  <si>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</si>
  <si>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</si>
  <si>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</si>
  <si>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</si>
  <si>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</si>
  <si>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</si>
  <si>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</si>
  <si>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</si>
  <si>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</si>
  <si>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</si>
  <si>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</si>
  <si>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</si>
  <si>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</si>
  <si>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</si>
  <si>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</si>
  <si>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</si>
  <si>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</si>
  <si>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</si>
  <si>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</si>
  <si>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</si>
  <si>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</si>
  <si>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</si>
  <si>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</si>
  <si>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</si>
  <si>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</si>
  <si>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</si>
  <si>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</si>
  <si>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</si>
  <si>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</si>
  <si>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</si>
  <si>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</si>
  <si>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</si>
  <si>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</si>
  <si>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</si>
  <si>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</si>
  <si>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</si>
  <si>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</si>
  <si>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</si>
  <si>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</si>
  <si>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</si>
  <si>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</si>
  <si>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</si>
  <si>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</si>
  <si>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</si>
  <si>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</si>
  <si>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</si>
  <si>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</si>
  <si>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</si>
  <si>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</si>
  <si>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</si>
  <si>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</si>
  <si>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</si>
  <si>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</si>
  <si>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</si>
  <si>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</si>
  <si>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</si>
  <si>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</si>
  <si>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</si>
  <si>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</si>
  <si>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</si>
  <si>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</si>
  <si>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</si>
  <si>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</si>
  <si>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</si>
  <si>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</si>
  <si>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</si>
  <si>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</si>
  <si>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</si>
  <si>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</si>
  <si>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</si>
  <si>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</si>
  <si>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</si>
  <si>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</si>
  <si>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</si>
  <si>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</si>
  <si>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</si>
  <si>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</si>
  <si>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</si>
  <si>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</si>
  <si>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</si>
  <si>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</si>
  <si>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</si>
  <si>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</si>
  <si>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</si>
  <si>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</si>
  <si>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</si>
  <si>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</si>
  <si>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</si>
  <si>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</si>
  <si>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</si>
  <si>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</si>
  <si>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</si>
  <si>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</si>
  <si>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</si>
  <si>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</si>
  <si>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</si>
  <si>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</si>
  <si>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</si>
  <si>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</si>
  <si>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</si>
  <si>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</si>
  <si>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</si>
  <si>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</si>
  <si>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</si>
  <si>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</si>
  <si>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</si>
  <si>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</si>
  <si>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</si>
  <si>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</si>
  <si>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</si>
  <si>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</si>
  <si>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</si>
  <si>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</si>
  <si>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</si>
  <si>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</si>
  <si>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</si>
  <si>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</si>
  <si>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</si>
  <si>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</si>
  <si>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</si>
  <si>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</si>
  <si>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</si>
  <si>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</si>
  <si>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</si>
  <si>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</si>
  <si>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</si>
  <si>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</si>
  <si>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</si>
  <si>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</si>
  <si>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</si>
  <si>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</si>
  <si>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</si>
  <si>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</si>
  <si>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</si>
  <si>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</si>
  <si>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</si>
  <si>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</si>
  <si>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</si>
  <si>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</si>
  <si>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</si>
  <si>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</si>
  <si>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</si>
  <si>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</si>
  <si>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</si>
  <si>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</si>
  <si>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</si>
  <si>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</si>
  <si>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</si>
  <si>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</si>
  <si>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</si>
  <si>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</si>
  <si>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</si>
  <si>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</si>
  <si>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</si>
  <si>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</si>
  <si>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</si>
  <si>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</si>
  <si>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</si>
  <si>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</si>
  <si>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</si>
  <si>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</si>
  <si>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</si>
  <si>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</si>
  <si>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</si>
  <si>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</si>
  <si>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</si>
  <si>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</si>
  <si>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</si>
  <si>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</si>
  <si>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</si>
  <si>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</si>
  <si>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</si>
  <si>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</si>
  <si>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</si>
  <si>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</si>
  <si>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</si>
  <si>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</si>
  <si>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</si>
  <si>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</si>
  <si>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</si>
  <si>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</si>
  <si>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</si>
  <si>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</si>
  <si>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</si>
  <si>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</si>
  <si>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</si>
  <si>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</si>
  <si>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</si>
  <si>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</si>
  <si>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</si>
  <si>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</si>
  <si>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</si>
  <si>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</si>
  <si>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</si>
  <si>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</si>
  <si>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</si>
  <si>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</si>
  <si>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</si>
  <si>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</si>
  <si>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</si>
  <si>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</si>
  <si>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</si>
  <si>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</si>
  <si>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</si>
  <si>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</si>
  <si>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</si>
  <si>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</si>
  <si>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</si>
  <si>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</si>
  <si>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</si>
  <si>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</si>
  <si>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</si>
  <si>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</si>
  <si>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</si>
  <si>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</si>
  <si>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</si>
  <si>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</si>
  <si>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</si>
  <si>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</si>
  <si>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</si>
  <si>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</si>
  <si>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</si>
  <si>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</si>
  <si>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</si>
  <si>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</si>
  <si>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</si>
  <si>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</si>
  <si>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</si>
  <si>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</si>
  <si>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</si>
  <si>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</si>
  <si>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</si>
  <si>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</si>
  <si>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</si>
  <si>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</si>
  <si>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</si>
  <si>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</si>
  <si>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</si>
  <si>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</si>
  <si>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</si>
  <si>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</si>
  <si>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</si>
  <si>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</si>
  <si>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</si>
  <si>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</si>
  <si>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</si>
  <si>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</si>
  <si>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</si>
  <si>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</si>
  <si>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</si>
  <si>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</si>
  <si>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</si>
  <si>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</si>
  <si>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</si>
  <si>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</si>
  <si>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</si>
  <si>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</si>
  <si>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</si>
  <si>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</si>
  <si>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</si>
  <si>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</si>
  <si>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</si>
  <si>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</si>
  <si>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</si>
  <si>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</si>
  <si>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</si>
  <si>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</si>
  <si>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</si>
  <si>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</si>
  <si>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</si>
  <si>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</si>
  <si>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</si>
  <si>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</si>
  <si>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</si>
  <si>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</si>
  <si>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</si>
  <si>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</si>
  <si>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</si>
  <si>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</si>
  <si>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</si>
  <si>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</si>
  <si>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</si>
  <si>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</si>
  <si>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</si>
  <si>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</si>
  <si>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</si>
  <si>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</si>
  <si>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</si>
  <si>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</si>
  <si>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</si>
  <si>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</si>
  <si>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</si>
  <si>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</si>
  <si>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</si>
  <si>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</si>
  <si>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</si>
  <si>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</si>
  <si>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</si>
  <si>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</si>
  <si>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</si>
  <si>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</si>
  <si>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</si>
  <si>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</si>
  <si>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</si>
  <si>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</si>
  <si>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</si>
  <si>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</si>
  <si>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</si>
  <si>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</si>
  <si>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</si>
  <si>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</si>
  <si>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</si>
  <si>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</si>
  <si>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</si>
  <si>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</si>
  <si>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</si>
  <si>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</si>
  <si>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</si>
  <si>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</si>
  <si>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</si>
  <si>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</si>
  <si>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</si>
  <si>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</si>
  <si>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</si>
  <si>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</si>
  <si>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</si>
  <si>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</si>
  <si>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</si>
  <si>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</si>
  <si>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</si>
  <si>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</si>
  <si>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</si>
  <si>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</si>
  <si>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</si>
  <si>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</si>
  <si>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</si>
  <si>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</si>
  <si>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</si>
  <si>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</si>
  <si>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</si>
  <si>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</si>
  <si>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</si>
  <si>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</si>
  <si>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</si>
  <si>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</si>
  <si>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</si>
  <si>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</si>
  <si>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</si>
  <si>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</si>
  <si>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</si>
  <si>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</si>
  <si>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</si>
  <si>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</si>
  <si>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</si>
  <si>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</si>
  <si>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</si>
  <si>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</si>
  <si>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</si>
  <si>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</si>
  <si>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</si>
  <si>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</si>
  <si>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</si>
  <si>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</si>
  <si>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</si>
  <si>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</si>
  <si>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</si>
  <si>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</si>
  <si>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</si>
  <si>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</si>
  <si>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</si>
  <si>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</si>
  <si>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</si>
  <si>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</si>
  <si>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</si>
  <si>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</si>
  <si>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</si>
  <si>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</si>
  <si>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</si>
  <si>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</si>
  <si>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</si>
  <si>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</si>
  <si>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</si>
  <si>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</si>
  <si>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</si>
  <si>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</si>
  <si>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</si>
  <si>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</si>
  <si>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</si>
  <si>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</si>
  <si>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</si>
  <si>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</si>
  <si>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</si>
  <si>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</si>
  <si>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</si>
  <si>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</si>
  <si>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</si>
  <si>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</si>
  <si>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</si>
  <si>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</si>
  <si>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</si>
  <si>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</si>
  <si>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</si>
  <si>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</si>
  <si>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</si>
  <si>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</si>
  <si>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</si>
  <si>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</si>
  <si>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</si>
  <si>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</si>
  <si>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</si>
  <si>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</si>
  <si>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</si>
  <si>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</si>
  <si>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</si>
  <si>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</si>
  <si>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</si>
  <si>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</si>
  <si>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</si>
  <si>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</si>
  <si>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</si>
  <si>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</si>
  <si>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</si>
  <si>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</si>
  <si>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</si>
  <si>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</si>
  <si>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</si>
  <si>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</si>
  <si>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</si>
  <si>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</si>
  <si>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</si>
  <si>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</si>
  <si>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</si>
  <si>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</si>
  <si>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</si>
  <si>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</si>
  <si>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</si>
  <si>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</si>
  <si>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</si>
  <si>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</si>
  <si>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</si>
  <si>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</si>
  <si>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</si>
  <si>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</si>
  <si>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</si>
  <si>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</si>
  <si>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</si>
  <si>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</si>
  <si>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</si>
  <si>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</si>
  <si>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</si>
  <si>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</si>
  <si>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</si>
  <si>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</si>
  <si>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</si>
  <si>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</si>
  <si>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</si>
  <si>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</si>
  <si>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</si>
  <si>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</si>
  <si>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</si>
  <si>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</si>
  <si>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</si>
  <si>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</si>
  <si>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</si>
  <si>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</si>
  <si>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</si>
  <si>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</si>
  <si>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</si>
  <si>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</si>
  <si>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</si>
  <si>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</si>
  <si>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</si>
  <si>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</si>
  <si>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</si>
  <si>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</si>
  <si>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</si>
  <si>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</si>
  <si>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</si>
  <si>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</si>
  <si>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</si>
  <si>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</si>
  <si>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</si>
  <si>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</si>
  <si>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</si>
  <si>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</si>
  <si>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</si>
  <si>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</si>
  <si>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</si>
  <si>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</si>
  <si>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</si>
  <si>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</si>
  <si>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</si>
  <si>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</si>
  <si>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</si>
  <si>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</si>
  <si>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</si>
  <si>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</si>
  <si>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</si>
  <si>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</si>
  <si>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</si>
  <si>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</si>
  <si>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</si>
  <si>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</si>
  <si>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</si>
  <si>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</si>
  <si>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</si>
  <si>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</si>
  <si>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</si>
  <si>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</si>
  <si>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</si>
  <si>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</si>
  <si>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</si>
  <si>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</si>
  <si>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</si>
  <si>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</si>
  <si>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</si>
  <si>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</si>
  <si>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</si>
  <si>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</si>
  <si>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</si>
  <si>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</si>
  <si>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</si>
  <si>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</si>
  <si>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</si>
  <si>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</si>
  <si>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</si>
  <si>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</si>
  <si>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</si>
  <si>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</si>
  <si>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</si>
  <si>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</si>
  <si>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</si>
  <si>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</si>
  <si>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</si>
  <si>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</si>
  <si>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</si>
  <si>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</si>
  <si>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</si>
  <si>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</si>
  <si>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</si>
  <si>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</si>
  <si>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</si>
  <si>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</si>
  <si>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</si>
  <si>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</si>
  <si>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</si>
  <si>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</si>
  <si>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</si>
  <si>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</si>
  <si>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</si>
  <si>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</si>
  <si>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</si>
  <si>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</si>
  <si>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</si>
  <si>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</si>
  <si>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</si>
  <si>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</si>
  <si>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</si>
  <si>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</si>
  <si>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</si>
  <si>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</si>
  <si>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</si>
  <si>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</si>
  <si>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</si>
  <si>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</si>
  <si>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</si>
  <si>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</si>
  <si>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</si>
  <si>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</si>
  <si>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</si>
  <si>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</si>
  <si>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</si>
  <si>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</si>
  <si>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</si>
  <si>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</si>
  <si>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</si>
  <si>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</si>
  <si>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</si>
  <si>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</si>
  <si>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</si>
  <si>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</si>
  <si>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</si>
  <si>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</si>
  <si>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</si>
  <si>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</si>
  <si>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</si>
  <si>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</si>
  <si>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</si>
  <si>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</si>
  <si>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</si>
  <si>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</si>
  <si>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</si>
  <si>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</si>
  <si>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</si>
  <si>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</si>
  <si>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</si>
  <si>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</si>
  <si>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</si>
  <si>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</si>
  <si>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</si>
  <si>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</si>
  <si>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</si>
  <si>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</si>
  <si>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</si>
  <si>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</si>
  <si>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</si>
  <si>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</si>
  <si>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</si>
  <si>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</si>
  <si>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</si>
  <si>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</si>
  <si>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</si>
  <si>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</si>
  <si>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</si>
  <si>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</si>
  <si>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</si>
  <si>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</si>
  <si>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</si>
  <si>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</si>
  <si>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</si>
  <si>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</si>
  <si>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</si>
  <si>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</si>
  <si>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</si>
  <si>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</si>
  <si>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</si>
  <si>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</si>
  <si>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</si>
  <si>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</si>
  <si>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</si>
  <si>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</si>
  <si>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</si>
  <si>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</si>
  <si>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</si>
  <si>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</si>
  <si>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</si>
  <si>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</si>
  <si>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</si>
  <si>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</si>
  <si>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</si>
  <si>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</si>
  <si>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</si>
  <si>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</si>
  <si>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</si>
  <si>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</si>
  <si>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</si>
  <si>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</si>
  <si>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</si>
  <si>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</si>
  <si>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</si>
  <si>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</si>
  <si>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</si>
  <si>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</si>
  <si>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</si>
  <si>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</si>
  <si>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</si>
  <si>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</si>
  <si>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</si>
  <si>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</si>
  <si>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</si>
  <si>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</si>
  <si>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</si>
  <si>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</si>
  <si>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</si>
  <si>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</si>
  <si>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</si>
  <si>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</si>
  <si>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</si>
  <si>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</si>
  <si>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</si>
  <si>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</si>
  <si>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</si>
  <si>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</si>
  <si>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</si>
  <si>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</si>
  <si>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</si>
  <si>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</si>
  <si>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</si>
  <si>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</si>
  <si>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</si>
  <si>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</si>
  <si>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</si>
  <si>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</si>
  <si>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</si>
  <si>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</si>
  <si>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</si>
  <si>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</si>
  <si>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</si>
  <si>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</si>
  <si>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</si>
  <si>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</si>
  <si>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</si>
  <si>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</si>
  <si>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</si>
  <si>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</si>
  <si>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</si>
  <si>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</si>
  <si>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</si>
  <si>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</si>
  <si>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</si>
  <si>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</si>
  <si>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</si>
  <si>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</si>
  <si>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</si>
  <si>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</si>
  <si>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</si>
  <si>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</si>
  <si>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</si>
  <si>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</si>
  <si>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</si>
  <si>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</si>
  <si>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</si>
  <si>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</si>
  <si>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</si>
  <si>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</si>
  <si>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</si>
  <si>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</si>
  <si>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</si>
  <si>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</si>
  <si>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</si>
  <si>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</si>
  <si>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</si>
  <si>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</si>
  <si>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</si>
  <si>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</si>
  <si>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</si>
  <si>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</si>
  <si>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</si>
  <si>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</si>
  <si>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</si>
  <si>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</si>
  <si>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</si>
  <si>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</si>
  <si>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</si>
  <si>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</si>
  <si>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</si>
  <si>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</si>
  <si>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</si>
  <si>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</si>
  <si>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</si>
  <si>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</si>
  <si>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</si>
  <si>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</si>
  <si>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</si>
  <si>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</si>
  <si>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</si>
  <si>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</si>
  <si>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</si>
  <si>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</si>
  <si>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</si>
  <si>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</si>
  <si>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</si>
  <si>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</si>
  <si>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</si>
  <si>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</si>
  <si>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</si>
  <si>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</si>
  <si>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</si>
  <si>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</si>
  <si>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</si>
  <si>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</si>
  <si>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</si>
  <si>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</si>
  <si>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</si>
  <si>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Yes</t>
  </si>
  <si>
    <t>No</t>
  </si>
  <si>
    <t>Non-EEA, Art 14 CBD compliant</t>
  </si>
  <si>
    <t>Bank of Montreal</t>
  </si>
  <si>
    <t>BMO Covered Bond Guarantor Limited Partnership</t>
  </si>
  <si>
    <t>https://www.bmo.com/home/about/banking/investor-relations/fixed-income-investors/covered-bonds/registered-covered-bond#</t>
  </si>
  <si>
    <t>Y</t>
  </si>
  <si>
    <t>N</t>
  </si>
  <si>
    <t>https://coveredbondlabel.com/issuer/149-bank-of-montreal</t>
  </si>
  <si>
    <t>Intra-group</t>
  </si>
  <si>
    <t>Royal Bank of Canada</t>
  </si>
  <si>
    <t>The Bank of New York Mellon, UBS AG, Computershare Investor Services</t>
  </si>
  <si>
    <t>Alberta</t>
  </si>
  <si>
    <t>British Columbia</t>
  </si>
  <si>
    <t>Manitoba</t>
  </si>
  <si>
    <t>New Brunswick</t>
  </si>
  <si>
    <t>Newfoundland</t>
  </si>
  <si>
    <t>Northwest Territories &amp; Nunavut</t>
  </si>
  <si>
    <t>Nova Scotia</t>
  </si>
  <si>
    <t>Ontario</t>
  </si>
  <si>
    <t>Prince Edward Island</t>
  </si>
  <si>
    <t>Quebec</t>
  </si>
  <si>
    <t>Saskatchewan</t>
  </si>
  <si>
    <t>Yukon Territories</t>
  </si>
  <si>
    <t>99,999 and below</t>
  </si>
  <si>
    <t>100,000 - 199,999</t>
  </si>
  <si>
    <t>200,000 - 299,999</t>
  </si>
  <si>
    <t>300,000 - 399,999</t>
  </si>
  <si>
    <t>400,000 - 499,999</t>
  </si>
  <si>
    <t>500,000 - 599,999</t>
  </si>
  <si>
    <t>600,000 - 699,999</t>
  </si>
  <si>
    <t>700,000 - 799,999</t>
  </si>
  <si>
    <t>800,000 - 899,999</t>
  </si>
  <si>
    <t>900,000 - 999,999</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</si>
  <si>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</si>
  <si>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</si>
  <si>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</si>
  <si>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</si>
  <si>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</si>
  <si>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</si>
  <si>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</si>
  <si>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</si>
  <si>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</si>
  <si>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</si>
  <si>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</si>
  <si>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</si>
  <si>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</si>
  <si>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</si>
  <si>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</si>
  <si>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</si>
  <si>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Valuation Calculation</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</si>
  <si>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</si>
  <si>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Loan Seasoning</t>
  </si>
  <si>
    <t xml:space="preserve">Loan Seasoning is defined as the time, in months, lapsed from origination or last renewal if applicable. </t>
  </si>
  <si>
    <t>NQQ6HPCNCCU6TUTQYE16</t>
  </si>
  <si>
    <t>ES7IP3U3RHIGC71XBU11</t>
  </si>
  <si>
    <t>Computershare Trust Company of Canada</t>
  </si>
  <si>
    <t>549300FOILUVZ0QCR072</t>
  </si>
  <si>
    <t>KPMG LLP</t>
  </si>
  <si>
    <t>549300G1CEVDWVMRLW77</t>
  </si>
  <si>
    <t>HPFHU0OQ28E4N0NFVK49,BFM8T61CT2L1QCEMIK50,549300GSGZTZD1FKV249</t>
  </si>
  <si>
    <t>Interest Rate</t>
  </si>
  <si>
    <t>Currency Rate</t>
  </si>
  <si>
    <t>1,000,000 and above</t>
  </si>
  <si>
    <t xml:space="preserve">Statutory Overcollateralisation is the overcollateralisation percentage required to be provided by each Issuer and included/disclosed in the national covered bond framework. </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</si>
  <si>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</si>
  <si>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</si>
  <si>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Reporting Date: 15/09/25</t>
  </si>
  <si>
    <t>Cut-off Date: 31/08/25</t>
  </si>
  <si>
    <t>31/08/2025</t>
  </si>
  <si>
    <t/>
  </si>
  <si>
    <t>BMO Global Registered Covered Bond Program Monthly Investor Report</t>
  </si>
  <si>
    <r>
      <rPr>
        <b/>
        <sz val="5"/>
        <color rgb="FF000000"/>
        <rFont val="Arial"/>
      </rPr>
      <t xml:space="preserve">Calculation Date:
</t>
    </r>
    <r>
      <rPr>
        <b/>
        <sz val="5"/>
        <color rgb="FF000000"/>
        <rFont val="Arial"/>
      </rPr>
      <t xml:space="preserve">Date of Report: </t>
    </r>
  </si>
  <si>
    <r>
      <rPr>
        <sz val="5"/>
        <color rgb="FF000000"/>
        <rFont val="Arial"/>
      </rPr>
      <t xml:space="preserve">31-Aug-25
</t>
    </r>
    <r>
      <rPr>
        <sz val="5"/>
        <color rgb="FF000000"/>
        <rFont val="Arial"/>
      </rPr>
      <t>15-Sep-25</t>
    </r>
  </si>
  <si>
    <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
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
THESE COVERED BONDS HAVE NOT BEEN APPROVED OR DISAPPROVED BY CANADA MORTGAGE HOUSING CORPORATION (CMHC) NOR HAS CMHC PASSED UPON THE ACCURACY OR ADEQUACY OF THIS REPORT.  THE COVERED BONDS ARE NOT INSURED OR GUARANTEED BY CMHC OR THE GOVERNMENT OF CANADA OR ANY OTHER AGENCY THEREOF.</t>
  </si>
  <si>
    <t>Program Information</t>
  </si>
  <si>
    <t>Series</t>
  </si>
  <si>
    <r>
      <rPr>
        <b/>
        <u/>
        <sz val="5.5"/>
        <color rgb="FF000000"/>
        <rFont val="Arial"/>
      </rPr>
      <t xml:space="preserve">Initial Principal
</t>
    </r>
    <r>
      <rPr>
        <b/>
        <u/>
        <sz val="5.5"/>
        <color rgb="FF000000"/>
        <rFont val="Arial"/>
      </rPr>
      <t>Amount</t>
    </r>
  </si>
  <si>
    <t>Translation Rate</t>
  </si>
  <si>
    <t>C$ Equivalent</t>
  </si>
  <si>
    <r>
      <rPr>
        <b/>
        <u/>
        <sz val="5.5"/>
        <color rgb="FF000000"/>
        <rFont val="Arial"/>
      </rPr>
      <t xml:space="preserve">Final Maturity 
</t>
    </r>
    <r>
      <rPr>
        <b/>
        <u/>
        <sz val="5.5"/>
        <color rgb="FF000000"/>
        <rFont val="Arial"/>
      </rPr>
      <t>Date</t>
    </r>
    <r>
      <rPr>
        <u/>
        <sz val="5.5"/>
        <color rgb="FF000000"/>
        <rFont val="Segoe UI"/>
      </rPr>
      <t>⁽¹⁾</t>
    </r>
    <r>
      <rPr>
        <b/>
        <u/>
        <sz val="5.5"/>
        <color rgb="FF000000"/>
        <rFont val="Arial"/>
      </rPr>
      <t xml:space="preserve"> </t>
    </r>
  </si>
  <si>
    <t>Coupon Rate</t>
  </si>
  <si>
    <t>Rate Type</t>
  </si>
  <si>
    <t>ISIN</t>
  </si>
  <si>
    <t>Moody's 
Rating</t>
  </si>
  <si>
    <t>Fitch 
Rating</t>
  </si>
  <si>
    <t>DBRS
Rating</t>
  </si>
  <si>
    <t>CB Series 6</t>
  </si>
  <si>
    <r>
      <rPr>
        <sz val="5.5"/>
        <color rgb="FF000000"/>
        <rFont val="Segoe UI"/>
      </rPr>
      <t>€</t>
    </r>
  </si>
  <si>
    <t>135,000,000</t>
  </si>
  <si>
    <t>1.48704</t>
  </si>
  <si>
    <t>$</t>
  </si>
  <si>
    <t>1.597%</t>
  </si>
  <si>
    <t>Fixed</t>
  </si>
  <si>
    <t>XS1299713047</t>
  </si>
  <si>
    <t>Aaa</t>
  </si>
  <si>
    <t>AAA</t>
  </si>
  <si>
    <t>CB Series 21</t>
  </si>
  <si>
    <r>
      <rPr>
        <sz val="5.5"/>
        <color rgb="FF000000"/>
        <rFont val="Segoe UI"/>
      </rPr>
      <t>CHF</t>
    </r>
  </si>
  <si>
    <t>160,000,000</t>
  </si>
  <si>
    <t>1.46500</t>
  </si>
  <si>
    <t>0.035%</t>
  </si>
  <si>
    <t>CH0536893586</t>
  </si>
  <si>
    <t>CB Series 24</t>
  </si>
  <si>
    <t>1,250,000,000</t>
  </si>
  <si>
    <t>1.47110</t>
  </si>
  <si>
    <t>0.050%</t>
  </si>
  <si>
    <t>XS2351089508</t>
  </si>
  <si>
    <t>CB Series 25</t>
  </si>
  <si>
    <r>
      <rPr>
        <sz val="5.5"/>
        <color rgb="FF000000"/>
        <rFont val="Segoe UI"/>
      </rPr>
      <t>£</t>
    </r>
  </si>
  <si>
    <t>1,500,000,000</t>
  </si>
  <si>
    <t>1.74500</t>
  </si>
  <si>
    <t>SONIA +1.000%</t>
  </si>
  <si>
    <t>Floating</t>
  </si>
  <si>
    <t>XS2386880780</t>
  </si>
  <si>
    <t>CB Series 26</t>
  </si>
  <si>
    <t>2,750,000,000</t>
  </si>
  <si>
    <t>1.42000</t>
  </si>
  <si>
    <t>0.125%</t>
  </si>
  <si>
    <t>XS2430951744</t>
  </si>
  <si>
    <t>CB Series 27</t>
  </si>
  <si>
    <t>600,000,000</t>
  </si>
  <si>
    <t>1.69150</t>
  </si>
  <si>
    <t>XS2454288122</t>
  </si>
  <si>
    <t>CB Series 28</t>
  </si>
  <si>
    <t>1,750,000,000</t>
  </si>
  <si>
    <t>1.39030</t>
  </si>
  <si>
    <t>1.000%</t>
  </si>
  <si>
    <t>XS2465609191</t>
  </si>
  <si>
    <t>CB Series 30</t>
  </si>
  <si>
    <t>1,000,000,000</t>
  </si>
  <si>
    <t>1.35520</t>
  </si>
  <si>
    <t>2.750%</t>
  </si>
  <si>
    <t>XS2544624112</t>
  </si>
  <si>
    <t>CB Series 31</t>
  </si>
  <si>
    <r>
      <rPr>
        <sz val="5.5"/>
        <color rgb="FF000000"/>
        <rFont val="Segoe UI"/>
      </rPr>
      <t>AUD</t>
    </r>
  </si>
  <si>
    <t>700,000,000</t>
  </si>
  <si>
    <t>0.86500</t>
  </si>
  <si>
    <t>3m BBSW +0.900%</t>
  </si>
  <si>
    <t>AU3FN0072971</t>
  </si>
  <si>
    <t>CB Series 32</t>
  </si>
  <si>
    <t>1.66500</t>
  </si>
  <si>
    <t>SONIA +0.650%</t>
  </si>
  <si>
    <t>XS2566282526</t>
  </si>
  <si>
    <t>CB Series 33</t>
  </si>
  <si>
    <t>2,000,000,000</t>
  </si>
  <si>
    <t>1.47670</t>
  </si>
  <si>
    <t>3.375%</t>
  </si>
  <si>
    <t>XS2607350985</t>
  </si>
  <si>
    <t>CB Series 34</t>
  </si>
  <si>
    <t>325,000,000</t>
  </si>
  <si>
    <t>1.50850</t>
  </si>
  <si>
    <t>2.0375%</t>
  </si>
  <si>
    <t>CH1261608892</t>
  </si>
  <si>
    <t>CB Series 35</t>
  </si>
  <si>
    <t>750,000,000</t>
  </si>
  <si>
    <t>1.67970</t>
  </si>
  <si>
    <t>XS2631051682</t>
  </si>
  <si>
    <t>CB Series 36</t>
  </si>
  <si>
    <r>
      <rPr>
        <sz val="5.5"/>
        <color rgb="FF000000"/>
        <rFont val="Segoe UI"/>
      </rPr>
      <t>USD</t>
    </r>
  </si>
  <si>
    <t>250,000,000</t>
  </si>
  <si>
    <t>1.33500</t>
  </si>
  <si>
    <t>SOFR +0.680%</t>
  </si>
  <si>
    <t>XS2637383147</t>
  </si>
  <si>
    <t>CB Series 37</t>
  </si>
  <si>
    <t>1.32000</t>
  </si>
  <si>
    <t>4.689%</t>
  </si>
  <si>
    <t>USC0623PAU24/US06368D8Z01</t>
  </si>
  <si>
    <t>Total Outstanding under the Global Registered Covered Bond Program as of the Calculation Date</t>
  </si>
  <si>
    <r>
      <rPr>
        <b/>
        <sz val="5.5"/>
        <color rgb="FF000000"/>
        <rFont val="Arial"/>
      </rPr>
      <t xml:space="preserve">OSFI Covered Bond Ratio </t>
    </r>
    <r>
      <rPr>
        <sz val="4"/>
        <color rgb="FF000000"/>
        <rFont val="Segoe UI"/>
      </rPr>
      <t>⁽²⁾</t>
    </r>
  </si>
  <si>
    <t>OSFI Covered Bond Ratio Limit</t>
  </si>
  <si>
    <t>Weighted average maturity of Outstanding Covered Bonds (months)</t>
  </si>
  <si>
    <t>Weighted average remaining term of Loans in Cover Pool (months)</t>
  </si>
  <si>
    <r>
      <rPr>
        <sz val="4"/>
        <color rgb="FF000000"/>
        <rFont val="Segoe UI"/>
      </rPr>
      <t>⁽¹⁾</t>
    </r>
    <r>
      <rPr>
        <sz val="3.5"/>
        <color rgb="FF000000"/>
        <rFont val="Arial"/>
      </rPr>
      <t xml:space="preserve"> </t>
    </r>
    <r>
      <rPr>
        <sz val="4"/>
        <color rgb="FF000000"/>
        <rFont val="Arial"/>
      </rPr>
      <t xml:space="preserve">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
</t>
    </r>
    <r>
      <rPr>
        <sz val="4"/>
        <color rgb="FF000000"/>
        <rFont val="Segoe UI"/>
      </rPr>
      <t>⁽²⁾</t>
    </r>
    <r>
      <rPr>
        <sz val="4"/>
        <color rgb="FF000000"/>
        <rFont val="Segoe UI"/>
      </rPr>
      <t xml:space="preserve"> </t>
    </r>
    <r>
      <rPr>
        <sz val="4"/>
        <color rgb="FF000000"/>
        <rFont val="Arial"/>
      </rPr>
      <t xml:space="preserve">Per OSFI’s letter dated May 23, 2019, the OSFI Covered Bond Ratio refers to total assets pledged for covered bonds issued to the market relative to total on-balance sheet assets. Total on-balance sheet assets as at </t>
    </r>
    <r>
      <rPr>
        <sz val="4"/>
        <color rgb="FF000000"/>
        <rFont val="Arial"/>
      </rPr>
      <t>July 31, 2025</t>
    </r>
    <r>
      <rPr>
        <sz val="4"/>
        <color rgb="FF000000"/>
        <rFont val="Arial"/>
      </rPr>
      <t>.</t>
    </r>
  </si>
  <si>
    <t>Supplementary Information</t>
  </si>
  <si>
    <t>Parties to Bank of Montreal Global Registered Covered Bond Program</t>
  </si>
  <si>
    <t>Issuer</t>
  </si>
  <si>
    <t>Guarantor entity</t>
  </si>
  <si>
    <t>Servicer &amp; Cash Manager</t>
  </si>
  <si>
    <t>Interest Rate Swap Provider</t>
  </si>
  <si>
    <t>Covered Bond Swap Provider</t>
  </si>
  <si>
    <t>Bond Trustee and Custodian</t>
  </si>
  <si>
    <t>Account Bank and GDA Provider</t>
  </si>
  <si>
    <t>Standby Bank Account and Standby GDA Provider</t>
  </si>
  <si>
    <t>Paying Agent*</t>
  </si>
  <si>
    <t>The Bank of New York Mellon</t>
  </si>
  <si>
    <t>*The Paying Agent for CB Series 21 and 34 is UBS AG. The Paying Agent for CB Series 31 is Computershare Investor Services.</t>
  </si>
  <si>
    <t>Bank of Montreal Credit Ratings</t>
  </si>
  <si>
    <t>Moody's</t>
  </si>
  <si>
    <t>Fitch</t>
  </si>
  <si>
    <t>DBRS</t>
  </si>
  <si>
    <r>
      <rPr>
        <sz val="5.5"/>
        <color rgb="FF000000"/>
        <rFont val="Arial"/>
      </rPr>
      <t xml:space="preserve">Legacy Senior Debt </t>
    </r>
    <r>
      <rPr>
        <sz val="5"/>
        <color rgb="FF000000"/>
        <rFont val="Segoe UI"/>
      </rPr>
      <t>⁽¹⁾</t>
    </r>
  </si>
  <si>
    <t>Aa2</t>
  </si>
  <si>
    <t>AA</t>
  </si>
  <si>
    <t>Short-Term Debt</t>
  </si>
  <si>
    <t>P-1</t>
  </si>
  <si>
    <t>F1+</t>
  </si>
  <si>
    <t>R-1(high)</t>
  </si>
  <si>
    <t>Ratings Outlook</t>
  </si>
  <si>
    <t>Stable</t>
  </si>
  <si>
    <t>Counterparty Risk Assessment</t>
  </si>
  <si>
    <t>P-1(cr)/Aa2(cr)</t>
  </si>
  <si>
    <t>N/A</t>
  </si>
  <si>
    <r>
      <t>⁽¹⁾</t>
    </r>
    <r>
      <rPr>
        <sz val="5.5"/>
        <color rgb="FF000000"/>
        <rFont val="Arial"/>
        <family val="2"/>
      </rPr>
      <t xml:space="preserve"> </t>
    </r>
    <r>
      <rPr>
        <sz val="4"/>
        <color rgb="FF000000"/>
        <rFont val="Arial"/>
        <family val="2"/>
      </rPr>
      <t>Legacy Senior Debt Includes: (a) Senior debt issued prior to September 23, 2018; and (b) Senior debt issued on or after September 23, 2018 which is excluded from the Bank Recapitalization (Bail-in) Regime. Senior debt subject to conversion under the bail-in regime is rated A2 by Moody’s, AA- by Fitch and AA (low) by DBRS.</t>
    </r>
  </si>
  <si>
    <t xml:space="preserve">Applicable Ratings of Standby Account Bank and Standby GDA Provider </t>
  </si>
  <si>
    <r>
      <t xml:space="preserve">F1+ or AA </t>
    </r>
    <r>
      <rPr>
        <vertAlign val="superscript"/>
        <sz val="5.5"/>
        <color rgb="FF000000"/>
        <rFont val="Arial"/>
        <family val="2"/>
      </rPr>
      <t>(2)</t>
    </r>
  </si>
  <si>
    <r>
      <t xml:space="preserve">R-1(high) or AA (high) </t>
    </r>
    <r>
      <rPr>
        <vertAlign val="superscript"/>
        <sz val="5.5"/>
        <color rgb="FF000000"/>
        <rFont val="Arial"/>
        <family val="2"/>
      </rPr>
      <t>(2)</t>
    </r>
  </si>
  <si>
    <r>
      <rPr>
        <vertAlign val="superscript"/>
        <sz val="4"/>
        <color rgb="FF000000"/>
        <rFont val="Arial"/>
        <family val="2"/>
      </rPr>
      <t>(2)</t>
    </r>
    <r>
      <rPr>
        <sz val="4"/>
        <color rgb="FF000000"/>
        <rFont val="Arial"/>
        <family val="2"/>
      </rPr>
      <t xml:space="preserve"> Legacy Senior Debt Includes: (a) Senior debt issued prior to September 23, 2018; and (b) Senior debt issued on or after September 23, 2018 which is excluded from Royal Bank of Canada Recapitalization (Bail-in) Regime. Senior debt subject to conversion under the bail-in regime is rated AA- by Fitch and AA by DBRS.</t>
    </r>
  </si>
  <si>
    <r>
      <t>Description of Ratings Triggers</t>
    </r>
    <r>
      <rPr>
        <b/>
        <sz val="5.5"/>
        <color rgb="FF000000"/>
        <rFont val="Arial"/>
        <family val="2"/>
      </rPr>
      <t xml:space="preserve"> </t>
    </r>
    <r>
      <rPr>
        <vertAlign val="superscript"/>
        <sz val="4"/>
        <color rgb="FF000000"/>
        <rFont val="Segoe UI"/>
        <family val="2"/>
      </rPr>
      <t>(3)</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</si>
  <si>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</si>
  <si>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</si>
  <si>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</si>
  <si>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</si>
  <si>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</si>
  <si>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F2</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</si>
  <si>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</si>
  <si>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</si>
  <si>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</si>
  <si>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</si>
  <si>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</si>
  <si>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</si>
  <si>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</si>
  <si>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</si>
  <si>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</si>
  <si>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</si>
  <si>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</si>
  <si>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</si>
  <si>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</si>
  <si>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</si>
  <si>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r>
      <t xml:space="preserve"> </t>
    </r>
    <r>
      <rPr>
        <vertAlign val="superscript"/>
        <sz val="4"/>
        <color rgb="FF000000"/>
        <rFont val="Segoe UI"/>
        <family val="2"/>
      </rPr>
      <t>(3)</t>
    </r>
    <r>
      <rPr>
        <sz val="4"/>
        <color rgb="FF000000"/>
        <rFont val="Segoe UI"/>
        <family val="2"/>
      </rPr>
      <t xml:space="preserve"> </t>
    </r>
    <r>
      <rPr>
        <sz val="4"/>
        <color rgb="FF000000"/>
        <rFont val="Arial"/>
        <family val="2"/>
      </rPr>
      <t>The discretion of the Guarantor LP to waive a required action upon a Rating Trigger may be limited by the terms of the Transaction Documents.</t>
    </r>
  </si>
  <si>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</si>
  <si>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</si>
  <si>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</si>
  <si>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</si>
  <si>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</si>
  <si>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rPr>
        <sz val="5.5"/>
        <color rgb="FF000000"/>
        <rFont val="Arial"/>
      </rPr>
      <t xml:space="preserve">a) The Servicer will be required to direct amounts received to the Cash Manager, or </t>
    </r>
    <r>
      <rPr>
        <b/>
        <sz val="5.5"/>
        <color rgb="FF000000"/>
        <rFont val="Arial"/>
      </rPr>
      <t>GDA as applicable</t>
    </r>
  </si>
  <si>
    <t>P-1(cr)</t>
  </si>
  <si>
    <t>BBB(low)</t>
  </si>
  <si>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</si>
  <si>
    <t>a) Interest Rate Swap Provider</t>
  </si>
  <si>
    <r>
      <t xml:space="preserve">P-1 (cr) or A2 (cr) </t>
    </r>
    <r>
      <rPr>
        <vertAlign val="superscript"/>
        <sz val="5.5"/>
        <color rgb="FF000000"/>
        <rFont val="Arial"/>
        <family val="2"/>
      </rPr>
      <t>(4)</t>
    </r>
  </si>
  <si>
    <t>b) Covered Bond Swap Provider</t>
  </si>
  <si>
    <t>IV) The following actions are required if the Issuer (BMO) undergoes a downgrade below the stipulated rating:</t>
  </si>
  <si>
    <t>a) Mandatory repayment of the Demand Loan</t>
  </si>
  <si>
    <t>b) Cashflows will be exchanged under the Covered Bond Swap
Agreement (to the extent not already taking place)</t>
  </si>
  <si>
    <t>Baa1</t>
  </si>
  <si>
    <t>BBB+</t>
  </si>
  <si>
    <t>BBB (high)</t>
  </si>
  <si>
    <r>
      <t xml:space="preserve">c) Transfer of title to Loans to Guarantor </t>
    </r>
    <r>
      <rPr>
        <vertAlign val="superscript"/>
        <sz val="5.5"/>
        <color rgb="FF000000"/>
        <rFont val="Arial"/>
        <family val="2"/>
      </rPr>
      <t>(5)</t>
    </r>
  </si>
  <si>
    <t>A3</t>
  </si>
  <si>
    <t>BBB-</t>
  </si>
  <si>
    <t>V) Reserve Fund Required Amount Ratings</t>
  </si>
  <si>
    <t xml:space="preserve">R-1 (low) or A (low) </t>
  </si>
  <si>
    <t xml:space="preserve">Are the ratings of the Issuer below the Reserve Fund Required Amount Ratings?    </t>
  </si>
  <si>
    <t>If the ratings of the Issuer fall below the Reserve Fund Required Amount Ratings, then the Guarantor shall credit or cause to be credited to the Reserve Fund funds up to an amount equal to the Reserve Fund Required Amount.</t>
  </si>
  <si>
    <t xml:space="preserve">Reserve Fund Required Amount:          </t>
  </si>
  <si>
    <t>Nil</t>
  </si>
  <si>
    <t>VI) Pre-Maturity Test (Not Applicable as there are no Hard Bullet Covered Bonds)</t>
  </si>
  <si>
    <t>Events of Defaults &amp; Test Compliance</t>
  </si>
  <si>
    <t>Issuer Event of Default</t>
  </si>
  <si>
    <t>Guarantor LP Event of Default</t>
  </si>
  <si>
    <t>Amortization Test Required?</t>
  </si>
  <si>
    <t>Amortization Test</t>
  </si>
  <si>
    <r>
      <rPr>
        <vertAlign val="superscript"/>
        <sz val="4"/>
        <color rgb="FF000000"/>
        <rFont val="Segoe UI"/>
        <family val="2"/>
      </rPr>
      <t>(4)</t>
    </r>
    <r>
      <rPr>
        <sz val="4"/>
        <color rgb="FF000000"/>
        <rFont val="Segoe UI"/>
        <family val="2"/>
      </rPr>
      <t xml:space="preserve"> If no short term rating exists, then A1
</t>
    </r>
    <r>
      <rPr>
        <vertAlign val="superscript"/>
        <sz val="4"/>
        <color rgb="FF000000"/>
        <rFont val="Segoe UI"/>
        <family val="2"/>
      </rPr>
      <t>(5)</t>
    </r>
    <r>
      <rPr>
        <sz val="4"/>
        <color rgb="FF000000"/>
        <rFont val="Segoe UI"/>
        <family val="2"/>
      </rPr>
      <t xml:space="preserve">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r>
  </si>
  <si>
    <t xml:space="preserve">Asset Coverage Test </t>
  </si>
  <si>
    <t>C$ Equivalent of Outstanding Covered Bonds</t>
  </si>
  <si>
    <r>
      <rPr>
        <sz val="5.5"/>
        <color rgb="FF000000"/>
        <rFont val="Arial"/>
      </rPr>
      <t>A</t>
    </r>
    <r>
      <rPr>
        <sz val="5.5"/>
        <color rgb="FF000000"/>
        <rFont val="Segoe UI"/>
      </rPr>
      <t>⁽¹⁾</t>
    </r>
    <r>
      <rPr>
        <sz val="5.5"/>
        <color rgb="FF000000"/>
        <rFont val="Arial"/>
      </rPr>
      <t xml:space="preserve"> =  Lesser of (i) Sum of LTV adjusted outstanding principal balance and (ii) Sum of Asset percentage adjusted outstanding principal balance</t>
    </r>
  </si>
  <si>
    <t>A (i)</t>
  </si>
  <si>
    <t>A (ii)</t>
  </si>
  <si>
    <t>B = Principal receipts not applied</t>
  </si>
  <si>
    <t>Asset Percentage</t>
  </si>
  <si>
    <t>C = Cash capital contributions</t>
  </si>
  <si>
    <t>Maximum Asset Percentage</t>
  </si>
  <si>
    <t>D = Substitute assets</t>
  </si>
  <si>
    <t>Regulatory OC Minimum</t>
  </si>
  <si>
    <t>103%</t>
  </si>
  <si>
    <t>E = (i) Reserve fund balance</t>
  </si>
  <si>
    <r>
      <rPr>
        <sz val="5.5"/>
        <color rgb="FF000000"/>
        <rFont val="Arial"/>
      </rPr>
      <t>Level of Overcollateralization</t>
    </r>
    <r>
      <rPr>
        <b/>
        <sz val="5.5"/>
        <color rgb="FF000000"/>
        <rFont val="Arial"/>
      </rPr>
      <t xml:space="preserve"> </t>
    </r>
    <r>
      <rPr>
        <sz val="5.5"/>
        <color rgb="FF000000"/>
        <rFont val="Segoe UI"/>
      </rPr>
      <t>⁽²⁾</t>
    </r>
  </si>
  <si>
    <t xml:space="preserve">      (ii) Pre - Maturity liquidity ledger balance</t>
  </si>
  <si>
    <t>F = Negative carry factor calculation</t>
  </si>
  <si>
    <t>Total: A + B + C + D + E - F</t>
  </si>
  <si>
    <t>Asset Coverage Test Pass/Fail</t>
  </si>
  <si>
    <t>Pass</t>
  </si>
  <si>
    <r>
      <rPr>
        <sz val="4"/>
        <color rgb="FF000000"/>
        <rFont val="Segoe UI"/>
      </rPr>
      <t>⁽¹⁾</t>
    </r>
    <r>
      <rPr>
        <sz val="4"/>
        <color rgb="FF000000"/>
        <rFont val="Arial"/>
      </rPr>
      <t xml:space="preserve"> Market Value as determined by adjusting, not less than quarterly, the Original Market Value utilizing the Indexation Methodology (see Appendix for details) for subsequent price developments.
</t>
    </r>
    <r>
      <rPr>
        <sz val="4"/>
        <color rgb="FF000000"/>
        <rFont val="Segoe UI"/>
      </rPr>
      <t>⁽²⁾</t>
    </r>
    <r>
      <rPr>
        <sz val="4"/>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</si>
  <si>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 xml:space="preserve">Trading Value of Covered Bonds </t>
  </si>
  <si>
    <r>
      <rPr>
        <sz val="5.5"/>
        <color rgb="FF000000"/>
        <rFont val="Arial"/>
      </rPr>
      <t xml:space="preserve">A = Lesser of i) Present value of outstanding loan balance of Performing Eligible Loans </t>
    </r>
    <r>
      <rPr>
        <sz val="4"/>
        <color rgb="FF000000"/>
        <rFont val="Segoe UI"/>
      </rPr>
      <t>⁽¹⁾</t>
    </r>
    <r>
      <rPr>
        <sz val="5.5"/>
        <color rgb="FF000000"/>
        <rFont val="Arial"/>
      </rPr>
      <t xml:space="preserve"> and ii) 80% of Market Value </t>
    </r>
    <r>
      <rPr>
        <sz val="4"/>
        <color rgb="FF000000"/>
        <rFont val="Segoe UI"/>
      </rPr>
      <t>⁽²⁾</t>
    </r>
    <r>
      <rPr>
        <sz val="5.5"/>
        <color rgb="FF000000"/>
        <rFont val="Arial"/>
      </rPr>
      <t xml:space="preserve"> of properties securing Performing Eligible Loans, net of adjustments</t>
    </r>
  </si>
  <si>
    <t>B = Principal receipts up to calculation date not otherwise applied</t>
  </si>
  <si>
    <t>D = Trading Value of any Substitute Assets</t>
  </si>
  <si>
    <t>E = (i) Reserve Fund Balance, if applicable</t>
  </si>
  <si>
    <t>F = Trading Value of Swap Collateral</t>
  </si>
  <si>
    <t>Total: A + B + C + D + E + F</t>
  </si>
  <si>
    <t xml:space="preserve">Weighted average rate used for discounting: </t>
  </si>
  <si>
    <r>
      <rPr>
        <sz val="4"/>
        <color rgb="FF000000"/>
        <rFont val="Segoe UI"/>
      </rPr>
      <t>⁽¹⁾</t>
    </r>
    <r>
      <rPr>
        <sz val="4"/>
        <color rgb="FF000000"/>
        <rFont val="Arial"/>
      </rPr>
      <t xml:space="preserve"> Present value of expected future cash flows of Loans using current market interest rates offered to BMO clients. 
</t>
    </r>
    <r>
      <rPr>
        <sz val="4"/>
        <color rgb="FF000000"/>
        <rFont val="Segoe UI"/>
      </rPr>
      <t>⁽²⁾</t>
    </r>
    <r>
      <rPr>
        <sz val="4"/>
        <color rgb="FF000000"/>
        <rFont val="Arial"/>
      </rPr>
      <t xml:space="preserve"> Market Value as determined by adjusting, not less than quarterly, the Original Market Value utilizing the Indexation Methodology (see Appendix for details) for subsequent price developments.</t>
    </r>
  </si>
  <si>
    <t>Intercompany Loan Balance</t>
  </si>
  <si>
    <t>Guarantee  Loan</t>
  </si>
  <si>
    <t>Demand Loan</t>
  </si>
  <si>
    <t>Cover Pool Losses</t>
  </si>
  <si>
    <t>Period end</t>
  </si>
  <si>
    <t>Write-off Amounts</t>
  </si>
  <si>
    <t>Loss Percentage (Annualized)</t>
  </si>
  <si>
    <t xml:space="preserve">  </t>
  </si>
  <si>
    <t>Cover Pool Flow of Funds</t>
  </si>
  <si>
    <t>Current Month</t>
  </si>
  <si>
    <t>Previous Month</t>
  </si>
  <si>
    <t>Cash Inflows</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</si>
  <si>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</si>
  <si>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</si>
  <si>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</si>
  <si>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</si>
  <si>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</si>
  <si>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</si>
  <si>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</si>
  <si>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</si>
  <si>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</si>
  <si>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</si>
  <si>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 xml:space="preserve">Intercompany Loan Principal </t>
  </si>
  <si>
    <t>⁽¹⁾</t>
  </si>
  <si>
    <t>Intercompany Loan Repayment</t>
  </si>
  <si>
    <t>Mortgage Top-up Settlement</t>
  </si>
  <si>
    <t>Misc Partnership Expenses</t>
  </si>
  <si>
    <t>Profit Distribution to Partners</t>
  </si>
  <si>
    <t>Net Inflows/(Outflows)</t>
  </si>
  <si>
    <r>
      <t>⁽¹⁾</t>
    </r>
    <r>
      <rPr>
        <sz val="4"/>
        <color rgb="FF000000"/>
        <rFont val="Arial"/>
      </rPr>
      <t xml:space="preserve"> Includes cash settlement of $706,906,712 to occur on September 17, 2025</t>
    </r>
  </si>
  <si>
    <t>Cover Pool Summary Statistics</t>
  </si>
  <si>
    <t>Asset Type</t>
  </si>
  <si>
    <t>Previous Month Ending Balance</t>
  </si>
  <si>
    <t>Aggregate Outstanding Balance</t>
  </si>
  <si>
    <t>Average Loan Size</t>
  </si>
  <si>
    <t>Number of Primary Borrowers</t>
  </si>
  <si>
    <t xml:space="preserve">Number of Properties </t>
  </si>
  <si>
    <r>
      <t xml:space="preserve">Original </t>
    </r>
    <r>
      <rPr>
        <sz val="5.5"/>
        <color rgb="FF000000"/>
        <rFont val="Segoe UI"/>
        <family val="2"/>
      </rPr>
      <t>⁽¹⁾</t>
    </r>
    <r>
      <rPr>
        <b/>
        <sz val="5.5"/>
        <color rgb="FF000000"/>
        <rFont val="Arial"/>
        <family val="2"/>
      </rPr>
      <t xml:space="preserve"> </t>
    </r>
  </si>
  <si>
    <r>
      <t>Indexed</t>
    </r>
    <r>
      <rPr>
        <b/>
        <sz val="5.5"/>
        <color rgb="FF000000"/>
        <rFont val="arialTypewriter"/>
      </rPr>
      <t xml:space="preserve"> </t>
    </r>
    <r>
      <rPr>
        <sz val="5.5"/>
        <color rgb="FF000000"/>
        <rFont val="Segoe UI"/>
        <family val="2"/>
      </rPr>
      <t>⁽²⁾</t>
    </r>
  </si>
  <si>
    <t>Weighted Average Current Loan to Value (LTV)</t>
  </si>
  <si>
    <t>Weighted Average Authorized LTV</t>
  </si>
  <si>
    <t>Weighted Average Original LTV</t>
  </si>
  <si>
    <t>Weighted Average Coupon</t>
  </si>
  <si>
    <t>Weighted Average Seasoning</t>
  </si>
  <si>
    <t>(Months)</t>
  </si>
  <si>
    <t>Weighted Average Original Term</t>
  </si>
  <si>
    <t>Weighted Average Remaining Term</t>
  </si>
  <si>
    <t>Substitution Assets</t>
  </si>
  <si>
    <r>
      <rPr>
        <sz val="4"/>
        <color rgb="FF000000"/>
        <rFont val="Segoe UI"/>
      </rPr>
      <t>⁽¹⁾</t>
    </r>
    <r>
      <rPr>
        <sz val="4"/>
        <color rgb="FF000000"/>
        <rFont val="Arial"/>
      </rPr>
      <t xml:space="preserve"> Value as most recently determined or assessed in accordance with the underwriting policies (whether upon origination or renewal of the Eligible Loan or subsequently thereto).
</t>
    </r>
    <r>
      <rPr>
        <sz val="4"/>
        <color rgb="FF000000"/>
        <rFont val="Segoe UI"/>
      </rPr>
      <t>⁽²⁾</t>
    </r>
    <r>
      <rPr>
        <sz val="4"/>
        <color rgb="FF000000"/>
        <rFont val="Arial"/>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</si>
  <si>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</si>
  <si>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</si>
  <si>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Percentage</t>
  </si>
  <si>
    <t>Principal Balance</t>
  </si>
  <si>
    <r>
      <rPr>
        <sz val="5.5"/>
        <color rgb="FF000000"/>
        <rFont val="Arial"/>
      </rPr>
      <t>Current and less than 30 days past due</t>
    </r>
  </si>
  <si>
    <r>
      <rPr>
        <sz val="5.5"/>
        <color rgb="FF000000"/>
        <rFont val="Arial"/>
      </rPr>
      <t>30 to 59 days past due</t>
    </r>
  </si>
  <si>
    <r>
      <rPr>
        <sz val="5.5"/>
        <color rgb="FF000000"/>
        <rFont val="Arial"/>
      </rPr>
      <t>60 to 89 days past due</t>
    </r>
  </si>
  <si>
    <r>
      <rPr>
        <sz val="5.5"/>
        <color rgb="FF000000"/>
        <rFont val="Arial"/>
      </rPr>
      <t>90 or more days past due</t>
    </r>
  </si>
  <si>
    <t>Grand Total</t>
  </si>
  <si>
    <t>Cover Pool - Provincial Distribution</t>
  </si>
  <si>
    <t>Province</t>
  </si>
  <si>
    <r>
      <rPr>
        <sz val="5.5"/>
        <color rgb="FF000000"/>
        <rFont val="Arial"/>
      </rPr>
      <t>Alberta</t>
    </r>
  </si>
  <si>
    <r>
      <rPr>
        <sz val="5.5"/>
        <color rgb="FF000000"/>
        <rFont val="Arial"/>
      </rPr>
      <t>British Columbia</t>
    </r>
  </si>
  <si>
    <r>
      <rPr>
        <sz val="5.5"/>
        <color rgb="FF000000"/>
        <rFont val="Arial"/>
      </rPr>
      <t>Manitoba</t>
    </r>
  </si>
  <si>
    <r>
      <rPr>
        <sz val="5.5"/>
        <color rgb="FF000000"/>
        <rFont val="Arial"/>
      </rPr>
      <t>New Brunswick</t>
    </r>
  </si>
  <si>
    <r>
      <rPr>
        <sz val="5.5"/>
        <color rgb="FF000000"/>
        <rFont val="Arial"/>
      </rPr>
      <t>Newfoundland</t>
    </r>
  </si>
  <si>
    <r>
      <rPr>
        <sz val="5.5"/>
        <color rgb="FF000000"/>
        <rFont val="Arial"/>
      </rPr>
      <t>Northwest Territories &amp; Nunavut</t>
    </r>
  </si>
  <si>
    <r>
      <rPr>
        <sz val="5.5"/>
        <color rgb="FF000000"/>
        <rFont val="Arial"/>
      </rPr>
      <t>Nova Scotia</t>
    </r>
  </si>
  <si>
    <r>
      <rPr>
        <sz val="5.5"/>
        <color rgb="FF000000"/>
        <rFont val="Arial"/>
      </rPr>
      <t>Ontario</t>
    </r>
  </si>
  <si>
    <r>
      <rPr>
        <sz val="5.5"/>
        <color rgb="FF000000"/>
        <rFont val="Arial"/>
      </rPr>
      <t>Prince Edward Island</t>
    </r>
  </si>
  <si>
    <r>
      <rPr>
        <sz val="5.5"/>
        <color rgb="FF000000"/>
        <rFont val="Arial"/>
      </rPr>
      <t>Quebec</t>
    </r>
  </si>
  <si>
    <r>
      <rPr>
        <sz val="5.5"/>
        <color rgb="FF000000"/>
        <rFont val="Arial"/>
      </rPr>
      <t>Saskatchewan</t>
    </r>
  </si>
  <si>
    <r>
      <rPr>
        <sz val="5.5"/>
        <color rgb="FF000000"/>
        <rFont val="Arial"/>
      </rPr>
      <t>Yukon Territories</t>
    </r>
  </si>
  <si>
    <t xml:space="preserve">Cover Pool - Credit Score Distribution  </t>
  </si>
  <si>
    <t>Credit Bureau Score</t>
  </si>
  <si>
    <r>
      <rPr>
        <sz val="5.5"/>
        <color rgb="FF000000"/>
        <rFont val="Arial"/>
      </rPr>
      <t>Score Unavailable</t>
    </r>
  </si>
  <si>
    <r>
      <rPr>
        <sz val="5.5"/>
        <color rgb="FF000000"/>
        <rFont val="Arial"/>
      </rPr>
      <t>Less than 600</t>
    </r>
  </si>
  <si>
    <r>
      <rPr>
        <sz val="5.5"/>
        <color rgb="FF000000"/>
        <rFont val="Arial"/>
      </rPr>
      <t>600 - 650</t>
    </r>
  </si>
  <si>
    <r>
      <rPr>
        <sz val="5.5"/>
        <color rgb="FF000000"/>
        <rFont val="Arial"/>
      </rPr>
      <t>651 - 700</t>
    </r>
  </si>
  <si>
    <r>
      <rPr>
        <sz val="5.5"/>
        <color rgb="FF000000"/>
        <rFont val="Arial"/>
      </rPr>
      <t>701 - 750</t>
    </r>
  </si>
  <si>
    <r>
      <rPr>
        <sz val="5.5"/>
        <color rgb="FF000000"/>
        <rFont val="Arial"/>
      </rPr>
      <t>751 - 800</t>
    </r>
  </si>
  <si>
    <r>
      <rPr>
        <sz val="5.5"/>
        <color rgb="FF000000"/>
        <rFont val="Arial"/>
      </rPr>
      <t>801 and Above</t>
    </r>
  </si>
  <si>
    <t>Cover Pool - Rate Type Distribution</t>
  </si>
  <si>
    <r>
      <rPr>
        <sz val="5.5"/>
        <color rgb="FF000000"/>
        <rFont val="Arial"/>
      </rPr>
      <t>Fixed</t>
    </r>
  </si>
  <si>
    <r>
      <rPr>
        <sz val="5.5"/>
        <color rgb="FF000000"/>
        <rFont val="Arial"/>
      </rPr>
      <t>Variable</t>
    </r>
  </si>
  <si>
    <t>Cover Pool - Mortgage Asset Type Distribution</t>
  </si>
  <si>
    <r>
      <rPr>
        <sz val="5.5"/>
        <color rgb="FF000000"/>
        <rFont val="Arial"/>
      </rPr>
      <t>Conventional Amortizing Mortgages</t>
    </r>
  </si>
  <si>
    <r>
      <rPr>
        <sz val="5.5"/>
        <color rgb="FF000000"/>
        <rFont val="Arial"/>
      </rPr>
      <t>Conventional Non-Amortizing Mortgages</t>
    </r>
    <r>
      <rPr>
        <sz val="4"/>
        <color rgb="FF000000"/>
        <rFont val="Segoe UI"/>
      </rPr>
      <t>⁽¹⁾</t>
    </r>
  </si>
  <si>
    <t>⁽¹⁾Non-amortizing Mortgages are defined as mortgages that are no longer amortizing as a result of fixed payment Variable Rate Mortgages ('VRMs').</t>
  </si>
  <si>
    <t>Cover Pool - Occupancy Type Distribution</t>
  </si>
  <si>
    <t>Occupancy Type</t>
  </si>
  <si>
    <r>
      <rPr>
        <sz val="5.5"/>
        <color rgb="FF000000"/>
        <rFont val="Arial"/>
      </rPr>
      <t>Owner Occupied</t>
    </r>
  </si>
  <si>
    <r>
      <rPr>
        <sz val="5.5"/>
        <color rgb="FF000000"/>
        <rFont val="Arial"/>
      </rPr>
      <t>Non-Owner Occupied</t>
    </r>
  </si>
  <si>
    <t>Cover Pool - Mortgage Rate Distribution</t>
  </si>
  <si>
    <t>Mortgage Rate (%)</t>
  </si>
  <si>
    <r>
      <rPr>
        <sz val="5.5"/>
        <color rgb="FF000000"/>
        <rFont val="Arial"/>
      </rPr>
      <t>Less than 1.00</t>
    </r>
  </si>
  <si>
    <r>
      <rPr>
        <sz val="5.5"/>
        <color rgb="FF000000"/>
        <rFont val="Arial"/>
      </rPr>
      <t>1.00 - 3.99</t>
    </r>
  </si>
  <si>
    <r>
      <rPr>
        <sz val="5.5"/>
        <color rgb="FF000000"/>
        <rFont val="Arial"/>
      </rPr>
      <t>4.00 - 4.49</t>
    </r>
  </si>
  <si>
    <r>
      <rPr>
        <sz val="5.5"/>
        <color rgb="FF000000"/>
        <rFont val="Arial"/>
      </rPr>
      <t>4.50 - 4.99</t>
    </r>
  </si>
  <si>
    <r>
      <rPr>
        <sz val="5.5"/>
        <color rgb="FF000000"/>
        <rFont val="Arial"/>
      </rPr>
      <t>5.00 - 5.49</t>
    </r>
  </si>
  <si>
    <r>
      <rPr>
        <sz val="5.5"/>
        <color rgb="FF000000"/>
        <rFont val="Arial"/>
      </rPr>
      <t>5.50 - 5.99</t>
    </r>
  </si>
  <si>
    <r>
      <rPr>
        <sz val="5.5"/>
        <color rgb="FF000000"/>
        <rFont val="Arial"/>
      </rPr>
      <t>6.00 - 6.49</t>
    </r>
  </si>
  <si>
    <r>
      <rPr>
        <sz val="5.5"/>
        <color rgb="FF000000"/>
        <rFont val="Arial"/>
      </rPr>
      <t>6.50 - 6.99</t>
    </r>
  </si>
  <si>
    <r>
      <rPr>
        <sz val="5.5"/>
        <color rgb="FF000000"/>
        <rFont val="Arial"/>
      </rPr>
      <t>7.00 - 7.49</t>
    </r>
  </si>
  <si>
    <r>
      <rPr>
        <sz val="5.5"/>
        <color rgb="FF000000"/>
        <rFont val="Arial"/>
      </rPr>
      <t>7.50 - 7.99</t>
    </r>
  </si>
  <si>
    <r>
      <rPr>
        <sz val="5.5"/>
        <color rgb="FF000000"/>
        <rFont val="Arial"/>
      </rPr>
      <t>8.00 and Above</t>
    </r>
  </si>
  <si>
    <t>Cover Pool - Indexed LTV Distribution⁽¹⁾</t>
  </si>
  <si>
    <t>Indexed LTV (%)</t>
  </si>
  <si>
    <r>
      <rPr>
        <sz val="5.5"/>
        <color rgb="FF000000"/>
        <rFont val="Arial"/>
      </rPr>
      <t>20.00 and below</t>
    </r>
  </si>
  <si>
    <t>20.01 - 25.00</t>
  </si>
  <si>
    <t>25.01 - 30.00</t>
  </si>
  <si>
    <t>30.01 - 35.00</t>
  </si>
  <si>
    <t>35.01 - 40.00</t>
  </si>
  <si>
    <t>40.01 - 45.00</t>
  </si>
  <si>
    <t>45.01 - 50.00</t>
  </si>
  <si>
    <t>50.01 - 55.00</t>
  </si>
  <si>
    <t>55.01 - 60.00</t>
  </si>
  <si>
    <t>60.01 - 65.00</t>
  </si>
  <si>
    <t>65.01 - 70.00</t>
  </si>
  <si>
    <t>70.01 - 75.00</t>
  </si>
  <si>
    <t>75.01 - 80.00</t>
  </si>
  <si>
    <r>
      <rPr>
        <sz val="5.5"/>
        <color rgb="FF000000"/>
        <rFont val="Arial"/>
      </rPr>
      <t>80.01 and Above</t>
    </r>
  </si>
  <si>
    <t>⁽¹⁾ Value as determined by adjusting, not less than quarterly, the Original Market Value utilizing the Indexation Methodology (see Appendix for details) for subsequent price developments.</t>
  </si>
  <si>
    <t>Cover Pool - Remaining Term Distribution</t>
  </si>
  <si>
    <t>Months to Maturity</t>
  </si>
  <si>
    <r>
      <rPr>
        <sz val="5.5"/>
        <color rgb="FF000000"/>
        <rFont val="Arial"/>
      </rPr>
      <t>Less than 12.00</t>
    </r>
  </si>
  <si>
    <r>
      <rPr>
        <sz val="5.5"/>
        <color rgb="FF000000"/>
        <rFont val="Arial"/>
      </rPr>
      <t>12.00 - 23.99</t>
    </r>
  </si>
  <si>
    <r>
      <rPr>
        <sz val="5.5"/>
        <color rgb="FF000000"/>
        <rFont val="Arial"/>
      </rPr>
      <t>24.00 - 35.99</t>
    </r>
  </si>
  <si>
    <r>
      <rPr>
        <sz val="5.5"/>
        <color rgb="FF000000"/>
        <rFont val="Arial"/>
      </rPr>
      <t>36.00 - 47.99</t>
    </r>
  </si>
  <si>
    <r>
      <rPr>
        <sz val="5.5"/>
        <color rgb="FF000000"/>
        <rFont val="Arial"/>
      </rPr>
      <t>48.00 - 59.99</t>
    </r>
  </si>
  <si>
    <r>
      <rPr>
        <sz val="5.5"/>
        <color rgb="FF000000"/>
        <rFont val="Arial"/>
      </rPr>
      <t>60.00 - 71.99</t>
    </r>
  </si>
  <si>
    <r>
      <rPr>
        <sz val="5.5"/>
        <color rgb="FF000000"/>
        <rFont val="Arial"/>
      </rPr>
      <t>72.00 - 83.99</t>
    </r>
  </si>
  <si>
    <r>
      <rPr>
        <sz val="5.5"/>
        <color rgb="FF000000"/>
        <rFont val="Arial"/>
      </rPr>
      <t>84.00 - 119.99</t>
    </r>
  </si>
  <si>
    <r>
      <rPr>
        <sz val="5.5"/>
        <color rgb="FF000000"/>
        <rFont val="Arial"/>
      </rPr>
      <t>120.00 and above</t>
    </r>
  </si>
  <si>
    <t>Cover Pool - Remaining Principal Balance Distribution</t>
  </si>
  <si>
    <t>Range of Remaining Principal Balance</t>
  </si>
  <si>
    <r>
      <rPr>
        <sz val="5.5"/>
        <color rgb="FF000000"/>
        <rFont val="Arial"/>
      </rPr>
      <t>99,999 and below</t>
    </r>
  </si>
  <si>
    <r>
      <rPr>
        <sz val="5.5"/>
        <color rgb="FF000000"/>
        <rFont val="Arial"/>
      </rPr>
      <t>100,000 - 199,999</t>
    </r>
  </si>
  <si>
    <r>
      <rPr>
        <sz val="5.5"/>
        <color rgb="FF000000"/>
        <rFont val="Arial"/>
      </rPr>
      <t>200,000 - 299,999</t>
    </r>
  </si>
  <si>
    <r>
      <rPr>
        <sz val="5.5"/>
        <color rgb="FF000000"/>
        <rFont val="Arial"/>
      </rPr>
      <t>300,000 - 399,999</t>
    </r>
  </si>
  <si>
    <r>
      <rPr>
        <sz val="5.5"/>
        <color rgb="FF000000"/>
        <rFont val="Arial"/>
      </rPr>
      <t>400,000 - 499,999</t>
    </r>
  </si>
  <si>
    <r>
      <rPr>
        <sz val="5.5"/>
        <color rgb="FF000000"/>
        <rFont val="Arial"/>
      </rPr>
      <t>500,000 - 599,999</t>
    </r>
  </si>
  <si>
    <r>
      <rPr>
        <sz val="5.5"/>
        <color rgb="FF000000"/>
        <rFont val="Arial"/>
      </rPr>
      <t>600,000 - 699,999</t>
    </r>
  </si>
  <si>
    <r>
      <rPr>
        <sz val="5.5"/>
        <color rgb="FF000000"/>
        <rFont val="Arial"/>
      </rPr>
      <t>700,000 - 799,999</t>
    </r>
  </si>
  <si>
    <r>
      <rPr>
        <sz val="5.5"/>
        <color rgb="FF000000"/>
        <rFont val="Arial"/>
      </rPr>
      <t>800,000 - 899,999</t>
    </r>
  </si>
  <si>
    <r>
      <rPr>
        <sz val="5.5"/>
        <color rgb="FF000000"/>
        <rFont val="Arial"/>
      </rPr>
      <t>900,000 - 999,999</t>
    </r>
  </si>
  <si>
    <r>
      <rPr>
        <sz val="5.5"/>
        <color rgb="FF000000"/>
        <rFont val="Arial"/>
      </rPr>
      <t>1,000,000 - 1,499,999</t>
    </r>
  </si>
  <si>
    <r>
      <rPr>
        <sz val="5.5"/>
        <color rgb="FF000000"/>
        <rFont val="Arial"/>
      </rPr>
      <t>1,500,000 - 1,999,999</t>
    </r>
  </si>
  <si>
    <r>
      <rPr>
        <sz val="5.5"/>
        <color rgb="FF000000"/>
        <rFont val="Arial"/>
      </rPr>
      <t>2,000,000 - 2,999,999</t>
    </r>
  </si>
  <si>
    <r>
      <rPr>
        <sz val="5.5"/>
        <color rgb="FF000000"/>
        <rFont val="Arial"/>
      </rPr>
      <t>3,000,000 and Above</t>
    </r>
  </si>
  <si>
    <t>Cover Pool - Property Type Distribution</t>
  </si>
  <si>
    <t>Property Type</t>
  </si>
  <si>
    <r>
      <rPr>
        <sz val="5.5"/>
        <color rgb="FF000000"/>
        <rFont val="Arial"/>
      </rPr>
      <t>Condominium</t>
    </r>
  </si>
  <si>
    <r>
      <rPr>
        <sz val="5.5"/>
        <color rgb="FF000000"/>
        <rFont val="Arial"/>
      </rPr>
      <t>Multi-Residential</t>
    </r>
  </si>
  <si>
    <r>
      <rPr>
        <sz val="5.5"/>
        <color rgb="FF000000"/>
        <rFont val="Arial"/>
      </rPr>
      <t>Single Family</t>
    </r>
  </si>
  <si>
    <r>
      <rPr>
        <sz val="5.5"/>
        <color rgb="FF000000"/>
        <rFont val="Arial"/>
      </rPr>
      <t>Townhouse</t>
    </r>
  </si>
  <si>
    <t>Note: Percentages and totals in the above tables may not add exactly due to rounding.</t>
  </si>
  <si>
    <r>
      <rPr>
        <b/>
        <sz val="5.5"/>
        <color rgb="FFFFFFFF"/>
        <rFont val="Arial"/>
      </rPr>
      <t xml:space="preserve">Cover Pool -  Indexed LTV and Delinquency Distribution by Province  </t>
    </r>
    <r>
      <rPr>
        <b/>
        <sz val="4"/>
        <color rgb="FFFFFFFF"/>
        <rFont val="Segoe UI"/>
      </rPr>
      <t>⁽¹⁾</t>
    </r>
  </si>
  <si>
    <r>
      <rPr>
        <b/>
        <sz val="5.5"/>
        <color rgb="FF000000"/>
        <rFont val="Arial"/>
      </rPr>
      <t xml:space="preserve">Indexed 
</t>
    </r>
    <r>
      <rPr>
        <b/>
        <sz val="5.5"/>
        <color rgb="FF000000"/>
        <rFont val="Arial"/>
      </rPr>
      <t>LTV (%)</t>
    </r>
  </si>
  <si>
    <t>Current and 
less than 30 
days past due</t>
  </si>
  <si>
    <r>
      <rPr>
        <b/>
        <sz val="5.5"/>
        <color rgb="FF000000"/>
        <rFont val="Arial"/>
      </rPr>
      <t xml:space="preserve">30 to 59
</t>
    </r>
    <r>
      <rPr>
        <b/>
        <sz val="5.5"/>
        <color rgb="FF000000"/>
        <rFont val="Arial"/>
      </rPr>
      <t xml:space="preserve"> days past due</t>
    </r>
  </si>
  <si>
    <r>
      <rPr>
        <b/>
        <sz val="5.5"/>
        <color rgb="FF000000"/>
        <rFont val="Arial"/>
      </rPr>
      <t xml:space="preserve">60 to 89 
</t>
    </r>
    <r>
      <rPr>
        <b/>
        <sz val="5.5"/>
        <color rgb="FF000000"/>
        <rFont val="Arial"/>
      </rPr>
      <t>days past due</t>
    </r>
  </si>
  <si>
    <r>
      <rPr>
        <b/>
        <sz val="5.5"/>
        <color rgb="FF000000"/>
        <rFont val="Arial"/>
      </rPr>
      <t xml:space="preserve">90 or more
</t>
    </r>
    <r>
      <rPr>
        <b/>
        <sz val="5.5"/>
        <color rgb="FF000000"/>
        <rFont val="Arial"/>
      </rPr>
      <t xml:space="preserve"> days past due</t>
    </r>
  </si>
  <si>
    <t>20.00 and Below</t>
  </si>
  <si>
    <t>80.01 and Above</t>
  </si>
  <si>
    <r>
      <rPr>
        <sz val="5.5"/>
        <color rgb="FF000000"/>
        <rFont val="Segoe UI"/>
      </rPr>
      <t>⁽¹⁾</t>
    </r>
    <r>
      <rPr>
        <sz val="5.5"/>
        <color rgb="FF000000"/>
        <rFont val="Arial"/>
      </rPr>
      <t>Value as determined by adjusting, not less than quarterly, the Original Market Value utilizing the Indexation Methodology (see Appendix for details) for subsequent price developments.</t>
    </r>
  </si>
  <si>
    <r>
      <rPr>
        <b/>
        <sz val="5.5"/>
        <color rgb="FFFFFFFF"/>
        <rFont val="Arial"/>
      </rPr>
      <t xml:space="preserve">Cover Pool - Current LTV Distribution by Credit Score </t>
    </r>
    <r>
      <rPr>
        <b/>
        <sz val="4"/>
        <color rgb="FFFFFFFF"/>
        <rFont val="Segoe UI"/>
      </rPr>
      <t>⁽¹⁾</t>
    </r>
  </si>
  <si>
    <t>Score Unavailable</t>
  </si>
  <si>
    <t>&lt;600</t>
  </si>
  <si>
    <t>600 - 650</t>
  </si>
  <si>
    <t>651 - 700</t>
  </si>
  <si>
    <t>701 - 750</t>
  </si>
  <si>
    <t>751 - 800</t>
  </si>
  <si>
    <t>&gt;800</t>
  </si>
  <si>
    <t>20.00 and below</t>
  </si>
  <si>
    <r>
      <rPr>
        <sz val="4"/>
        <color rgb="FF000000"/>
        <rFont val="Segoe UI"/>
      </rPr>
      <t>⁽¹⁾</t>
    </r>
    <r>
      <rPr>
        <sz val="4"/>
        <color rgb="FF000000"/>
        <rFont val="Segoe UI"/>
      </rPr>
      <t xml:space="preserve"> </t>
    </r>
    <r>
      <rPr>
        <sz val="4"/>
        <color rgb="FF000000"/>
        <rFont val="Arial"/>
      </rPr>
      <t>Value as determined by adjusting, not less than quarterly, the Original Market Value utilizing the Indexation Methodology (see Appendix for details) for subsequent price developments</t>
    </r>
  </si>
  <si>
    <r>
      <rPr>
        <sz val="5.5"/>
        <color rgb="FFFFFFFF"/>
        <rFont val="Arial"/>
      </rPr>
      <t xml:space="preserve">Appendix
</t>
    </r>
    <r>
      <rPr>
        <u/>
        <sz val="5.5"/>
        <color rgb="FFFFFFFF"/>
        <rFont val="Arial"/>
      </rPr>
      <t xml:space="preserve">Indexation Methodology
</t>
    </r>
  </si>
  <si>
    <t xml:space="preserve">
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</si>
</sst>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0;\(#,##0\)"/>
    <numFmt numFmtId="169" formatCode="[$-10409]mmmm\ d\,\ yyyy"/>
    <numFmt numFmtId="170" formatCode="[$-10409]0.00%"/>
    <numFmt numFmtId="171" formatCode="[$-10409]0.00;\(0.00\)"/>
    <numFmt numFmtId="172" formatCode="[$-10409]#,##0;\(#,##0\);&quot;-&quot;"/>
    <numFmt numFmtId="173" formatCode="[$-10409]0%"/>
    <numFmt numFmtId="174" formatCode="[$-10409]&quot;$&quot;#,##0.00;\(&quot;$&quot;#,##0.00\);&quot;-&quot;"/>
    <numFmt numFmtId="175" formatCode="[$-10409]&quot;$&quot;#,##0;\(&quot;$&quot;#,##0\)"/>
  </numFmts>
  <fonts count="10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11"/>
      <name val="Calibri"/>
    </font>
    <font>
      <sz val="10"/>
      <color rgb="FF000000"/>
      <name val="Arial"/>
    </font>
    <font>
      <b/>
      <sz val="8"/>
      <color rgb="FF808080"/>
      <name val="Arial"/>
    </font>
    <font>
      <b/>
      <sz val="5"/>
      <color rgb="FF000000"/>
      <name val="Arial"/>
    </font>
    <font>
      <sz val="5"/>
      <color rgb="FF000000"/>
      <name val="Arial"/>
    </font>
    <font>
      <sz val="7"/>
      <color rgb="FF000000"/>
      <name val="Arial"/>
    </font>
    <font>
      <i/>
      <sz val="5"/>
      <color rgb="FF000000"/>
      <name val="Segoe UI"/>
    </font>
    <font>
      <b/>
      <sz val="5.5"/>
      <color rgb="FFFFFFFF"/>
      <name val="Arial"/>
    </font>
    <font>
      <b/>
      <u/>
      <sz val="5.5"/>
      <color rgb="FF000000"/>
      <name val="Arial"/>
    </font>
    <font>
      <u/>
      <sz val="5.5"/>
      <color rgb="FF000000"/>
      <name val="Segoe UI"/>
    </font>
    <font>
      <sz val="5.5"/>
      <color rgb="FF000000"/>
      <name val="Segoe UI"/>
    </font>
    <font>
      <sz val="5.5"/>
      <color rgb="FF000000"/>
      <name val="Segoe UI"/>
      <family val="2"/>
    </font>
    <font>
      <b/>
      <sz val="5.5"/>
      <color rgb="FF000000"/>
      <name val="Arial"/>
    </font>
    <font>
      <sz val="5.5"/>
      <color rgb="FF000000"/>
      <name val="Arial"/>
    </font>
    <font>
      <sz val="4"/>
      <color rgb="FF000000"/>
      <name val="Segoe UI"/>
    </font>
    <font>
      <sz val="3.5"/>
      <color rgb="FF000000"/>
      <name val="Arial"/>
    </font>
    <font>
      <sz val="4"/>
      <color rgb="FF000000"/>
      <name val="Arial"/>
    </font>
    <font>
      <b/>
      <u/>
      <sz val="5.5"/>
      <color rgb="FFFFFFFF"/>
      <name val="Arial"/>
    </font>
    <font>
      <sz val="5.5"/>
      <color rgb="FF000000"/>
      <name val="Arial"/>
      <family val="2"/>
    </font>
    <font>
      <b/>
      <sz val="10"/>
      <color rgb="FF000000"/>
      <name val="Arial"/>
    </font>
    <font>
      <u/>
      <sz val="5.5"/>
      <color rgb="FF000000"/>
      <name val="Arial"/>
    </font>
    <font>
      <u/>
      <sz val="10"/>
      <color rgb="FF000000"/>
      <name val="Arial"/>
    </font>
    <font>
      <sz val="5"/>
      <color rgb="FF000000"/>
      <name val="Segoe UI"/>
    </font>
    <font>
      <sz val="4"/>
      <color rgb="FF000000"/>
      <name val="Segoe UI"/>
      <family val="2"/>
    </font>
    <font>
      <sz val="4"/>
      <color rgb="FF000000"/>
      <name val="Arial"/>
      <family val="2"/>
    </font>
    <font>
      <b/>
      <u/>
      <sz val="10"/>
      <color rgb="FF000000"/>
      <name val="Arial"/>
    </font>
    <font>
      <vertAlign val="superscript"/>
      <sz val="5.5"/>
      <color rgb="FF000000"/>
      <name val="Arial"/>
      <family val="2"/>
    </font>
    <font>
      <vertAlign val="superscript"/>
      <sz val="4"/>
      <color rgb="FF000000"/>
      <name val="Arial"/>
      <family val="2"/>
    </font>
    <font>
      <b/>
      <u/>
      <sz val="5.5"/>
      <color rgb="FF000000"/>
      <name val="Arial"/>
      <family val="2"/>
    </font>
    <font>
      <b/>
      <sz val="5.5"/>
      <color rgb="FF000000"/>
      <name val="Arial"/>
      <family val="2"/>
    </font>
    <font>
      <vertAlign val="superscript"/>
      <sz val="4"/>
      <color rgb="FF000000"/>
      <name val="Segoe UI"/>
      <family val="2"/>
    </font>
    <font>
      <b/>
      <u/>
      <sz val="11"/>
      <name val="Calibri"/>
      <family val="2"/>
    </font>
    <font>
      <b/>
      <i/>
      <sz val="5.5"/>
      <color rgb="FF000000"/>
      <name val="Arial"/>
    </font>
    <font>
      <b/>
      <i/>
      <sz val="5.5"/>
      <color rgb="FF000000"/>
      <name val="Arial"/>
      <family val="2"/>
    </font>
    <font>
      <b/>
      <sz val="5.5"/>
      <color rgb="FFFFFFFF"/>
      <name val="Lucida Sans Typewriter"/>
    </font>
    <font>
      <b/>
      <sz val="5.5"/>
      <color rgb="FF000000"/>
      <name val="Lucida Sans Typewriter"/>
    </font>
    <font>
      <sz val="5.5"/>
      <color rgb="FF000000"/>
      <name val="Lucida Sans Typewriter"/>
    </font>
    <font>
      <b/>
      <sz val="5.5"/>
      <color rgb="FFFFD700"/>
      <name val="Lucida Sans Typewriter"/>
    </font>
    <font>
      <b/>
      <sz val="10"/>
      <color rgb="FFFFD700"/>
      <name val="Lucida Sans Typewriter"/>
    </font>
    <font>
      <sz val="10"/>
      <color rgb="FF000000"/>
      <name val="Lucida Sans Typewriter"/>
    </font>
    <font>
      <b/>
      <sz val="7"/>
      <color rgb="FF000000"/>
      <name val="Arial"/>
    </font>
    <font>
      <b/>
      <sz val="10"/>
      <color rgb="FFFFFFFF"/>
      <name val="Lucida Sans Typewriter"/>
    </font>
    <font>
      <u/>
      <sz val="11"/>
      <name val="Calibri"/>
      <family val="2"/>
    </font>
    <font>
      <sz val="7"/>
      <color rgb="FF000000"/>
      <name val="Lucida Sans Typewriter"/>
    </font>
    <font>
      <sz val="9"/>
      <color rgb="FF000000"/>
      <name val="Lucida Sans Typewriter"/>
    </font>
    <font>
      <b/>
      <sz val="9"/>
      <color rgb="FFFFD700"/>
      <name val="Lucida Sans Typewriter"/>
    </font>
    <font>
      <b/>
      <sz val="5.5"/>
      <color rgb="FF000000"/>
      <name val="arialTypewriter"/>
    </font>
    <font>
      <b/>
      <sz val="9"/>
      <color rgb="FF000000"/>
      <name val="Lucida Sans Typewriter"/>
    </font>
    <font>
      <b/>
      <sz val="5.5"/>
      <color rgb="FFFFFFFF"/>
      <name val="Segoe UI"/>
    </font>
    <font>
      <b/>
      <u/>
      <sz val="5.5"/>
      <color rgb="FF000000"/>
      <name val="Lucida Sans Typewriter"/>
    </font>
    <font>
      <b/>
      <sz val="4"/>
      <color rgb="FFFFFFFF"/>
      <name val="Segoe UI"/>
    </font>
    <font>
      <b/>
      <sz val="9"/>
      <color rgb="FFFFFFFF"/>
      <name val="Arial"/>
    </font>
    <font>
      <b/>
      <u/>
      <sz val="9"/>
      <color rgb="FF000000"/>
      <name val="Lucida Sans Typewriter"/>
    </font>
    <font>
      <b/>
      <sz val="7"/>
      <color rgb="FF000000"/>
      <name val="Lucida Sans Typewriter"/>
    </font>
    <font>
      <b/>
      <sz val="11"/>
      <name val="Calibri"/>
      <family val="2"/>
    </font>
    <font>
      <b/>
      <sz val="7"/>
      <color rgb="FF000000"/>
      <name val="Lucida Sans Typewriter"/>
      <family val="3"/>
    </font>
    <font>
      <sz val="5.5"/>
      <color rgb="FFFFFFFF"/>
      <name val="Arial"/>
    </font>
    <font>
      <u/>
      <sz val="5.5"/>
      <color rgb="FFFFFFFF"/>
      <name val="Arial"/>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3366FF"/>
        <bgColor rgb="FF3366FF"/>
      </patternFill>
    </fill>
    <fill>
      <patternFill patternType="solid">
        <fgColor rgb="FFFFFFFF"/>
        <bgColor rgb="FFFFFFFF"/>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double">
        <color rgb="FF000000"/>
      </top>
      <bottom/>
      <diagonal/>
    </border>
    <border>
      <left/>
      <right/>
      <top/>
      <bottom style="thin">
        <color rgb="FF000000"/>
      </bottom>
      <diagonal/>
    </border>
    <border>
      <left/>
      <right/>
      <top/>
      <bottom style="double">
        <color rgb="FF000000"/>
      </bottom>
      <diagonal/>
    </border>
    <border>
      <left style="thin">
        <color rgb="FFD3D3D3"/>
      </left>
      <right style="thin">
        <color rgb="FFD3D3D3"/>
      </right>
      <top style="thin">
        <color rgb="FFD3D3D3"/>
      </top>
      <bottom style="thin">
        <color rgb="FFD3D3D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1" fillId="0" borderId="0"/>
    <xf numFmtId="0" fontId="41" fillId="0" borderId="0"/>
    <xf numFmtId="0" fontId="4" fillId="0" borderId="0"/>
  </cellStyleXfs>
  <cellXfs count="38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vertical="center" wrapText="1"/>
      <protection locked="0"/>
    </xf>
    <xf numFmtId="0" fontId="17" fillId="0" borderId="0" xfId="0" applyFont="1" applyAlignment="1">
      <alignment horizontal="center" vertical="center" wrapText="1"/>
    </xf>
    <xf numFmtId="0" fontId="0" fillId="0" borderId="0" xfId="0" applyAlignment="1" applyProtection="1">
      <alignment wrapText="1"/>
      <protection locked="0"/>
    </xf>
    <xf numFmtId="0" fontId="2" fillId="0" borderId="0" xfId="0" applyFont="1" applyAlignment="1">
      <alignment vertical="center" wrapText="1"/>
    </xf>
    <xf numFmtId="0" fontId="0" fillId="0" borderId="0" xfId="0" applyAlignment="1" applyProtection="1">
      <protection locked="0"/>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14" fillId="0" borderId="0" xfId="2" applyFill="1"/>
    <xf numFmtId="0" fontId="14" fillId="0" borderId="0" xfId="2"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45" fillId="0" borderId="0" xfId="10" applyFont="1"/>
    <xf numFmtId="0" fontId="46" fillId="0" borderId="0" xfId="10" applyFont="1" applyAlignment="1">
      <alignment vertical="top" wrapText="1" readingOrder="1"/>
    </xf>
    <xf numFmtId="0" fontId="46" fillId="0" borderId="0" xfId="10" applyFont="1" applyAlignment="1">
      <alignment vertical="top" wrapText="1" readingOrder="1"/>
    </xf>
    <xf numFmtId="0" fontId="45" fillId="0" borderId="0" xfId="10" applyFont="1"/>
    <xf numFmtId="0" fontId="47" fillId="0" borderId="0" xfId="10" applyFont="1" applyAlignment="1">
      <alignment horizontal="center" wrapText="1" readingOrder="1"/>
    </xf>
    <xf numFmtId="0" fontId="48" fillId="0" borderId="0" xfId="10" applyFont="1" applyAlignment="1">
      <alignment horizontal="right" wrapText="1" readingOrder="1"/>
    </xf>
    <xf numFmtId="0" fontId="49" fillId="0" borderId="0" xfId="10" applyFont="1" applyAlignment="1">
      <alignment wrapText="1" readingOrder="1"/>
    </xf>
    <xf numFmtId="0" fontId="49" fillId="0" borderId="0" xfId="10" applyFont="1" applyAlignment="1">
      <alignment horizontal="left" wrapText="1" readingOrder="1"/>
    </xf>
    <xf numFmtId="0" fontId="50" fillId="0" borderId="0" xfId="10" applyFont="1" applyAlignment="1">
      <alignment vertical="top" wrapText="1" readingOrder="1"/>
    </xf>
    <xf numFmtId="0" fontId="48" fillId="0" borderId="0" xfId="10" applyFont="1" applyAlignment="1">
      <alignment horizontal="right" vertical="top" wrapText="1" readingOrder="1"/>
    </xf>
    <xf numFmtId="0" fontId="49" fillId="0" borderId="0" xfId="10" applyFont="1" applyAlignment="1">
      <alignment vertical="top" wrapText="1" readingOrder="1"/>
    </xf>
    <xf numFmtId="0" fontId="49" fillId="0" borderId="0" xfId="10" applyFont="1" applyAlignment="1">
      <alignment horizontal="left" vertical="top" wrapText="1" readingOrder="1"/>
    </xf>
    <xf numFmtId="0" fontId="51" fillId="0" borderId="0" xfId="10" applyFont="1" applyAlignment="1">
      <alignment vertical="top" wrapText="1" readingOrder="1"/>
    </xf>
    <xf numFmtId="0" fontId="52" fillId="8" borderId="0" xfId="10" applyFont="1" applyFill="1" applyAlignment="1">
      <alignment vertical="center" wrapText="1" readingOrder="1"/>
    </xf>
    <xf numFmtId="0" fontId="52" fillId="8" borderId="0" xfId="10" applyFont="1" applyFill="1" applyAlignment="1">
      <alignment vertical="center" wrapText="1" readingOrder="1"/>
    </xf>
    <xf numFmtId="0" fontId="53" fillId="0" borderId="0" xfId="10" applyFont="1" applyAlignment="1">
      <alignment horizontal="left" wrapText="1" readingOrder="1"/>
    </xf>
    <xf numFmtId="0" fontId="53" fillId="0" borderId="0" xfId="10" applyFont="1" applyAlignment="1">
      <alignment horizontal="center" wrapText="1" readingOrder="1"/>
    </xf>
    <xf numFmtId="0" fontId="53" fillId="0" borderId="0" xfId="10" applyFont="1" applyAlignment="1">
      <alignment horizontal="center" wrapText="1" readingOrder="1"/>
    </xf>
    <xf numFmtId="0" fontId="53" fillId="0" borderId="0" xfId="10" applyFont="1" applyAlignment="1">
      <alignment horizontal="right" wrapText="1" readingOrder="1"/>
    </xf>
    <xf numFmtId="0" fontId="55" fillId="0" borderId="0" xfId="10" applyFont="1" applyAlignment="1">
      <alignment horizontal="left" vertical="center" wrapText="1" readingOrder="1"/>
    </xf>
    <xf numFmtId="0" fontId="55" fillId="0" borderId="0" xfId="10" applyFont="1" applyAlignment="1">
      <alignment horizontal="left" vertical="center" wrapText="1" readingOrder="1"/>
    </xf>
    <xf numFmtId="0" fontId="55" fillId="0" borderId="0" xfId="10" applyFont="1" applyAlignment="1">
      <alignment horizontal="right" vertical="center" wrapText="1" readingOrder="1"/>
    </xf>
    <xf numFmtId="49" fontId="56" fillId="0" borderId="0" xfId="10" applyNumberFormat="1" applyFont="1" applyAlignment="1">
      <alignment horizontal="center" vertical="center" wrapText="1" readingOrder="1"/>
    </xf>
    <xf numFmtId="49" fontId="45" fillId="0" borderId="0" xfId="10" applyNumberFormat="1" applyFont="1"/>
    <xf numFmtId="168" fontId="55" fillId="0" borderId="0" xfId="10" applyNumberFormat="1" applyFont="1" applyAlignment="1">
      <alignment horizontal="right" vertical="center" wrapText="1" readingOrder="1"/>
    </xf>
    <xf numFmtId="169" fontId="55" fillId="0" borderId="0" xfId="10" applyNumberFormat="1" applyFont="1" applyAlignment="1">
      <alignment horizontal="center" vertical="center" wrapText="1" readingOrder="1"/>
    </xf>
    <xf numFmtId="0" fontId="55" fillId="0" borderId="0" xfId="10" applyFont="1" applyAlignment="1">
      <alignment horizontal="center" vertical="center" wrapText="1" readingOrder="1"/>
    </xf>
    <xf numFmtId="0" fontId="55" fillId="0" borderId="0" xfId="10" applyFont="1" applyAlignment="1">
      <alignment horizontal="center" vertical="center" wrapText="1" readingOrder="1"/>
    </xf>
    <xf numFmtId="10" fontId="55" fillId="0" borderId="0" xfId="10" applyNumberFormat="1" applyFont="1" applyAlignment="1">
      <alignment horizontal="center" vertical="center" wrapText="1" readingOrder="1"/>
    </xf>
    <xf numFmtId="0" fontId="57" fillId="0" borderId="0" xfId="10" applyFont="1" applyAlignment="1">
      <alignment wrapText="1" readingOrder="1"/>
    </xf>
    <xf numFmtId="0" fontId="57" fillId="0" borderId="14" xfId="10" applyFont="1" applyBorder="1" applyAlignment="1">
      <alignment horizontal="right" wrapText="1" readingOrder="1"/>
    </xf>
    <xf numFmtId="168" fontId="57" fillId="0" borderId="14" xfId="10" applyNumberFormat="1" applyFont="1" applyBorder="1" applyAlignment="1">
      <alignment horizontal="right" wrapText="1" readingOrder="1"/>
    </xf>
    <xf numFmtId="0" fontId="45" fillId="0" borderId="14" xfId="10" applyFont="1" applyBorder="1" applyAlignment="1">
      <alignment vertical="top" wrapText="1"/>
    </xf>
    <xf numFmtId="0" fontId="58" fillId="0" borderId="0" xfId="10" applyFont="1" applyAlignment="1">
      <alignment vertical="top" wrapText="1" readingOrder="1"/>
    </xf>
    <xf numFmtId="0" fontId="58" fillId="0" borderId="0" xfId="10" applyFont="1" applyAlignment="1">
      <alignment vertical="top" wrapText="1" readingOrder="1"/>
    </xf>
    <xf numFmtId="0" fontId="57" fillId="0" borderId="15" xfId="10" applyFont="1" applyBorder="1" applyAlignment="1">
      <alignment horizontal="right" wrapText="1" readingOrder="1"/>
    </xf>
    <xf numFmtId="170" fontId="58" fillId="0" borderId="0" xfId="10" applyNumberFormat="1" applyFont="1" applyAlignment="1">
      <alignment horizontal="right" wrapText="1" readingOrder="1"/>
    </xf>
    <xf numFmtId="0" fontId="57" fillId="0" borderId="0" xfId="10" applyFont="1" applyAlignment="1">
      <alignment horizontal="right" wrapText="1" readingOrder="1"/>
    </xf>
    <xf numFmtId="170" fontId="58" fillId="0" borderId="0" xfId="10" applyNumberFormat="1" applyFont="1" applyAlignment="1">
      <alignment horizontal="center" wrapText="1" readingOrder="1"/>
    </xf>
    <xf numFmtId="0" fontId="57" fillId="0" borderId="0" xfId="10" applyFont="1" applyAlignment="1">
      <alignment vertical="center" wrapText="1" readingOrder="1"/>
    </xf>
    <xf numFmtId="171" fontId="58" fillId="0" borderId="0" xfId="10" applyNumberFormat="1" applyFont="1" applyAlignment="1">
      <alignment horizontal="right" vertical="center" wrapText="1" readingOrder="1"/>
    </xf>
    <xf numFmtId="0" fontId="59" fillId="0" borderId="0" xfId="10" applyFont="1" applyAlignment="1">
      <alignment horizontal="left" vertical="top" wrapText="1" readingOrder="1"/>
    </xf>
    <xf numFmtId="0" fontId="62" fillId="8" borderId="0" xfId="10" applyFont="1" applyFill="1" applyAlignment="1">
      <alignment vertical="center" wrapText="1" readingOrder="1"/>
    </xf>
    <xf numFmtId="0" fontId="53" fillId="0" borderId="0" xfId="10" applyFont="1" applyAlignment="1">
      <alignment vertical="center" wrapText="1" readingOrder="1"/>
    </xf>
    <xf numFmtId="0" fontId="58" fillId="0" borderId="0" xfId="10" applyFont="1" applyAlignment="1">
      <alignment vertical="center" wrapText="1" readingOrder="1"/>
    </xf>
    <xf numFmtId="0" fontId="58" fillId="9" borderId="0" xfId="10" applyFont="1" applyFill="1" applyAlignment="1">
      <alignment vertical="center" wrapText="1" readingOrder="1"/>
    </xf>
    <xf numFmtId="0" fontId="63" fillId="0" borderId="0" xfId="10" applyFont="1" applyAlignment="1">
      <alignment vertical="center" wrapText="1" readingOrder="1"/>
    </xf>
    <xf numFmtId="0" fontId="44" fillId="0" borderId="0" xfId="10" applyFont="1"/>
    <xf numFmtId="0" fontId="61" fillId="0" borderId="0" xfId="10" applyFont="1" applyAlignment="1">
      <alignment vertical="top" wrapText="1" readingOrder="1"/>
    </xf>
    <xf numFmtId="0" fontId="53" fillId="0" borderId="0" xfId="10" applyFont="1" applyAlignment="1">
      <alignment wrapText="1" readingOrder="1"/>
    </xf>
    <xf numFmtId="0" fontId="57" fillId="0" borderId="0" xfId="10" applyFont="1" applyAlignment="1">
      <alignment vertical="top" wrapText="1" readingOrder="1"/>
    </xf>
    <xf numFmtId="0" fontId="64" fillId="0" borderId="0" xfId="10" applyFont="1" applyAlignment="1">
      <alignment vertical="top" wrapText="1" readingOrder="1"/>
    </xf>
    <xf numFmtId="0" fontId="65" fillId="0" borderId="0" xfId="10" applyFont="1" applyAlignment="1">
      <alignment horizontal="center" vertical="top" wrapText="1" readingOrder="1"/>
    </xf>
    <xf numFmtId="0" fontId="66" fillId="0" borderId="0" xfId="10" applyFont="1" applyAlignment="1">
      <alignment horizontal="center" vertical="top" wrapText="1" readingOrder="1"/>
    </xf>
    <xf numFmtId="0" fontId="58" fillId="0" borderId="0" xfId="10" applyFont="1" applyAlignment="1">
      <alignment horizontal="left" vertical="center" wrapText="1" readingOrder="1"/>
    </xf>
    <xf numFmtId="0" fontId="58" fillId="0" borderId="0" xfId="10" applyFont="1" applyAlignment="1">
      <alignment horizontal="center" vertical="center" wrapText="1" readingOrder="1"/>
    </xf>
    <xf numFmtId="0" fontId="46" fillId="0" borderId="0" xfId="10" applyFont="1" applyAlignment="1">
      <alignment horizontal="center" vertical="top" wrapText="1" readingOrder="1"/>
    </xf>
    <xf numFmtId="0" fontId="63" fillId="0" borderId="0" xfId="10" applyFont="1" applyAlignment="1">
      <alignment horizontal="center" vertical="center" wrapText="1" readingOrder="1"/>
    </xf>
    <xf numFmtId="0" fontId="68" fillId="0" borderId="0" xfId="10" applyFont="1" applyAlignment="1">
      <alignment vertical="top" wrapText="1" readingOrder="1"/>
    </xf>
    <xf numFmtId="0" fontId="70" fillId="0" borderId="0" xfId="10" applyFont="1" applyAlignment="1">
      <alignment vertical="top" wrapText="1" readingOrder="1"/>
    </xf>
    <xf numFmtId="0" fontId="53" fillId="0" borderId="0" xfId="10" applyFont="1" applyAlignment="1">
      <alignment vertical="top" wrapText="1" readingOrder="1"/>
    </xf>
    <xf numFmtId="0" fontId="58" fillId="0" borderId="0" xfId="10" applyFont="1" applyAlignment="1">
      <alignment horizontal="center" vertical="top" wrapText="1" readingOrder="1"/>
    </xf>
    <xf numFmtId="0" fontId="63" fillId="0" borderId="0" xfId="10" applyFont="1" applyAlignment="1">
      <alignment horizontal="center" vertical="top" wrapText="1" readingOrder="1"/>
    </xf>
    <xf numFmtId="0" fontId="69" fillId="0" borderId="0" xfId="10" applyFont="1" applyAlignment="1">
      <alignment vertical="top" wrapText="1" readingOrder="1"/>
    </xf>
    <xf numFmtId="0" fontId="73" fillId="0" borderId="0" xfId="10" applyFont="1" applyAlignment="1">
      <alignment vertical="top" wrapText="1" readingOrder="1"/>
    </xf>
    <xf numFmtId="0" fontId="76" fillId="0" borderId="0" xfId="10" applyFont="1"/>
    <xf numFmtId="0" fontId="77" fillId="0" borderId="0" xfId="10" applyFont="1" applyAlignment="1">
      <alignment vertical="top" wrapText="1" readingOrder="1"/>
    </xf>
    <xf numFmtId="0" fontId="53" fillId="0" borderId="0" xfId="10" applyFont="1" applyAlignment="1">
      <alignment wrapText="1" readingOrder="1"/>
    </xf>
    <xf numFmtId="0" fontId="58" fillId="0" borderId="0" xfId="10" applyFont="1" applyAlignment="1">
      <alignment wrapText="1" readingOrder="1"/>
    </xf>
    <xf numFmtId="0" fontId="65" fillId="0" borderId="0" xfId="10" applyFont="1" applyAlignment="1">
      <alignment horizontal="center" wrapText="1" readingOrder="1"/>
    </xf>
    <xf numFmtId="0" fontId="63" fillId="0" borderId="0" xfId="10" applyFont="1" applyAlignment="1">
      <alignment vertical="top" wrapText="1" readingOrder="1"/>
    </xf>
    <xf numFmtId="0" fontId="78" fillId="0" borderId="0" xfId="10" applyFont="1" applyAlignment="1">
      <alignment vertical="center" wrapText="1" readingOrder="1"/>
    </xf>
    <xf numFmtId="0" fontId="65" fillId="0" borderId="0" xfId="10" applyFont="1" applyAlignment="1">
      <alignment horizontal="center" vertical="center" wrapText="1" readingOrder="1"/>
    </xf>
    <xf numFmtId="0" fontId="79" fillId="0" borderId="0" xfId="10" applyFont="1" applyAlignment="1">
      <alignment vertical="center" wrapText="1" readingOrder="1"/>
    </xf>
    <xf numFmtId="0" fontId="52" fillId="0" borderId="0" xfId="10" applyFont="1" applyAlignment="1">
      <alignment vertical="top" wrapText="1" readingOrder="1"/>
    </xf>
    <xf numFmtId="0" fontId="79" fillId="0" borderId="0" xfId="10" applyFont="1" applyAlignment="1">
      <alignment vertical="top" wrapText="1" readingOrder="1"/>
    </xf>
    <xf numFmtId="0" fontId="80" fillId="0" borderId="0" xfId="10" applyFont="1" applyAlignment="1">
      <alignment vertical="center" wrapText="1" readingOrder="1"/>
    </xf>
    <xf numFmtId="0" fontId="55" fillId="0" borderId="0" xfId="10" applyFont="1" applyAlignment="1">
      <alignment wrapText="1" readingOrder="1"/>
    </xf>
    <xf numFmtId="0" fontId="81" fillId="0" borderId="0" xfId="10" applyFont="1" applyAlignment="1">
      <alignment wrapText="1" readingOrder="1"/>
    </xf>
    <xf numFmtId="0" fontId="55" fillId="0" borderId="0" xfId="10" applyFont="1" applyAlignment="1">
      <alignment vertical="top" wrapText="1" readingOrder="1"/>
    </xf>
    <xf numFmtId="0" fontId="81" fillId="0" borderId="0" xfId="10" applyFont="1" applyAlignment="1">
      <alignment vertical="top" wrapText="1" readingOrder="1"/>
    </xf>
    <xf numFmtId="0" fontId="82" fillId="8" borderId="0" xfId="10" applyFont="1" applyFill="1" applyAlignment="1">
      <alignment vertical="top" wrapText="1" readingOrder="1"/>
    </xf>
    <xf numFmtId="0" fontId="83" fillId="8" borderId="0" xfId="10" applyFont="1" applyFill="1" applyAlignment="1">
      <alignment vertical="top" wrapText="1" readingOrder="1"/>
    </xf>
    <xf numFmtId="0" fontId="81" fillId="0" borderId="0" xfId="10" applyFont="1" applyAlignment="1">
      <alignment horizontal="right" vertical="top" wrapText="1" readingOrder="1"/>
    </xf>
    <xf numFmtId="0" fontId="81" fillId="0" borderId="0" xfId="10" applyFont="1" applyAlignment="1">
      <alignment vertical="top" wrapText="1" readingOrder="1"/>
    </xf>
    <xf numFmtId="0" fontId="84" fillId="0" borderId="0" xfId="10" applyFont="1" applyAlignment="1">
      <alignment vertical="top" wrapText="1" readingOrder="1"/>
    </xf>
    <xf numFmtId="172" fontId="57" fillId="0" borderId="0" xfId="10" applyNumberFormat="1" applyFont="1" applyAlignment="1">
      <alignment horizontal="right" wrapText="1" readingOrder="1"/>
    </xf>
    <xf numFmtId="0" fontId="58" fillId="9" borderId="0" xfId="10" applyFont="1" applyFill="1" applyAlignment="1">
      <alignment wrapText="1" readingOrder="1"/>
    </xf>
    <xf numFmtId="0" fontId="58" fillId="0" borderId="0" xfId="10" applyFont="1" applyAlignment="1">
      <alignment horizontal="right" wrapText="1" readingOrder="1"/>
    </xf>
    <xf numFmtId="172" fontId="58" fillId="0" borderId="0" xfId="10" applyNumberFormat="1" applyFont="1" applyAlignment="1">
      <alignment horizontal="right" wrapText="1" readingOrder="1"/>
    </xf>
    <xf numFmtId="0" fontId="58" fillId="0" borderId="0" xfId="10" applyFont="1" applyAlignment="1">
      <alignment horizontal="center" vertical="top" wrapText="1" readingOrder="1"/>
    </xf>
    <xf numFmtId="168" fontId="58" fillId="0" borderId="0" xfId="10" applyNumberFormat="1" applyFont="1" applyAlignment="1">
      <alignment horizontal="right" wrapText="1" readingOrder="1"/>
    </xf>
    <xf numFmtId="0" fontId="50" fillId="0" borderId="0" xfId="10" applyFont="1" applyAlignment="1">
      <alignment horizontal="right" wrapText="1" readingOrder="1"/>
    </xf>
    <xf numFmtId="0" fontId="58" fillId="0" borderId="0" xfId="10" applyFont="1" applyAlignment="1">
      <alignment horizontal="right" vertical="top" wrapText="1" readingOrder="1"/>
    </xf>
    <xf numFmtId="168" fontId="58" fillId="0" borderId="0" xfId="10" applyNumberFormat="1" applyFont="1" applyAlignment="1">
      <alignment horizontal="right" vertical="top" wrapText="1" readingOrder="1"/>
    </xf>
    <xf numFmtId="0" fontId="50" fillId="0" borderId="0" xfId="10" applyFont="1" applyAlignment="1">
      <alignment horizontal="right" vertical="top" wrapText="1" readingOrder="1"/>
    </xf>
    <xf numFmtId="172" fontId="58" fillId="0" borderId="0" xfId="10" applyNumberFormat="1" applyFont="1" applyAlignment="1">
      <alignment horizontal="right" vertical="top" wrapText="1" readingOrder="1"/>
    </xf>
    <xf numFmtId="170" fontId="58" fillId="0" borderId="0" xfId="10" applyNumberFormat="1" applyFont="1" applyAlignment="1">
      <alignment horizontal="right" vertical="top" wrapText="1" readingOrder="1"/>
    </xf>
    <xf numFmtId="0" fontId="58" fillId="9" borderId="0" xfId="10" applyFont="1" applyFill="1" applyAlignment="1">
      <alignment horizontal="right" vertical="center" wrapText="1" readingOrder="1"/>
    </xf>
    <xf numFmtId="0" fontId="58" fillId="0" borderId="0" xfId="10" applyFont="1" applyAlignment="1">
      <alignment horizontal="right" vertical="center" wrapText="1" readingOrder="1"/>
    </xf>
    <xf numFmtId="0" fontId="58" fillId="9" borderId="0" xfId="10" applyFont="1" applyFill="1" applyAlignment="1">
      <alignment horizontal="right" vertical="top" wrapText="1" readingOrder="1"/>
    </xf>
    <xf numFmtId="173" fontId="58" fillId="0" borderId="0" xfId="10" applyNumberFormat="1" applyFont="1" applyAlignment="1">
      <alignment horizontal="right" vertical="top" wrapText="1" readingOrder="1"/>
    </xf>
    <xf numFmtId="174" fontId="58" fillId="0" borderId="0" xfId="10" applyNumberFormat="1" applyFont="1" applyAlignment="1">
      <alignment horizontal="right" vertical="top" wrapText="1" readingOrder="1"/>
    </xf>
    <xf numFmtId="0" fontId="57" fillId="0" borderId="0" xfId="10" applyFont="1" applyAlignment="1">
      <alignment horizontal="left" vertical="center" wrapText="1" readingOrder="1"/>
    </xf>
    <xf numFmtId="0" fontId="74" fillId="0" borderId="0" xfId="10" applyFont="1" applyAlignment="1">
      <alignment horizontal="right" vertical="center" wrapText="1" readingOrder="1"/>
    </xf>
    <xf numFmtId="172" fontId="57" fillId="0" borderId="0" xfId="10" applyNumberFormat="1" applyFont="1" applyAlignment="1">
      <alignment horizontal="right" vertical="center" wrapText="1" readingOrder="1"/>
    </xf>
    <xf numFmtId="0" fontId="57" fillId="0" borderId="0" xfId="10" applyFont="1" applyAlignment="1">
      <alignment vertical="center" wrapText="1" readingOrder="1"/>
    </xf>
    <xf numFmtId="0" fontId="85" fillId="0" borderId="0" xfId="10" applyFont="1" applyAlignment="1">
      <alignment vertical="center" wrapText="1" readingOrder="1"/>
    </xf>
    <xf numFmtId="0" fontId="59" fillId="0" borderId="0" xfId="10" applyFont="1" applyAlignment="1">
      <alignment vertical="top" wrapText="1" readingOrder="1"/>
    </xf>
    <xf numFmtId="0" fontId="84" fillId="0" borderId="0" xfId="10" applyFont="1" applyAlignment="1">
      <alignment vertical="top" wrapText="1" readingOrder="1"/>
    </xf>
    <xf numFmtId="0" fontId="84" fillId="0" borderId="0" xfId="10" applyFont="1" applyAlignment="1">
      <alignment horizontal="right" vertical="top" wrapText="1" readingOrder="1"/>
    </xf>
    <xf numFmtId="0" fontId="86" fillId="8" borderId="0" xfId="10" applyFont="1" applyFill="1" applyAlignment="1">
      <alignment vertical="top" wrapText="1" readingOrder="1"/>
    </xf>
    <xf numFmtId="0" fontId="57" fillId="0" borderId="0" xfId="10" applyFont="1" applyAlignment="1">
      <alignment horizontal="right" vertical="top" wrapText="1" readingOrder="1"/>
    </xf>
    <xf numFmtId="168" fontId="57" fillId="0" borderId="0" xfId="10" applyNumberFormat="1" applyFont="1" applyAlignment="1">
      <alignment horizontal="right" vertical="top" wrapText="1" readingOrder="1"/>
    </xf>
    <xf numFmtId="0" fontId="81" fillId="0" borderId="0" xfId="10" applyFont="1" applyAlignment="1">
      <alignment wrapText="1" readingOrder="1"/>
    </xf>
    <xf numFmtId="172" fontId="58" fillId="0" borderId="0" xfId="10" applyNumberFormat="1" applyFont="1" applyAlignment="1">
      <alignment wrapText="1" readingOrder="1"/>
    </xf>
    <xf numFmtId="0" fontId="84" fillId="0" borderId="0" xfId="10" applyFont="1" applyAlignment="1">
      <alignment wrapText="1" readingOrder="1"/>
    </xf>
    <xf numFmtId="172" fontId="58" fillId="0" borderId="0" xfId="10" applyNumberFormat="1" applyFont="1" applyAlignment="1">
      <alignment vertical="top" wrapText="1" readingOrder="1"/>
    </xf>
    <xf numFmtId="172" fontId="58" fillId="9" borderId="0" xfId="10" applyNumberFormat="1" applyFont="1" applyFill="1" applyAlignment="1">
      <alignment horizontal="right" vertical="top" wrapText="1" readingOrder="1"/>
    </xf>
    <xf numFmtId="170" fontId="57" fillId="0" borderId="0" xfId="10" applyNumberFormat="1" applyFont="1" applyAlignment="1">
      <alignment horizontal="right" vertical="top" wrapText="1" readingOrder="1"/>
    </xf>
    <xf numFmtId="172" fontId="58" fillId="0" borderId="0" xfId="10" applyNumberFormat="1" applyFont="1" applyAlignment="1">
      <alignment horizontal="right" vertical="center" wrapText="1" readingOrder="1"/>
    </xf>
    <xf numFmtId="172" fontId="58" fillId="0" borderId="16" xfId="10" applyNumberFormat="1" applyFont="1" applyBorder="1" applyAlignment="1">
      <alignment horizontal="right" vertical="center" wrapText="1" readingOrder="1"/>
    </xf>
    <xf numFmtId="0" fontId="45" fillId="0" borderId="16" xfId="10" applyFont="1" applyBorder="1" applyAlignment="1">
      <alignment vertical="top" wrapText="1"/>
    </xf>
    <xf numFmtId="0" fontId="57" fillId="0" borderId="0" xfId="10" applyFont="1" applyAlignment="1">
      <alignment horizontal="right" vertical="center" wrapText="1" readingOrder="1"/>
    </xf>
    <xf numFmtId="172" fontId="57" fillId="0" borderId="17" xfId="10" applyNumberFormat="1" applyFont="1" applyBorder="1" applyAlignment="1">
      <alignment horizontal="right" vertical="center" wrapText="1" readingOrder="1"/>
    </xf>
    <xf numFmtId="0" fontId="45" fillId="0" borderId="17" xfId="10" applyFont="1" applyBorder="1" applyAlignment="1">
      <alignment vertical="top" wrapText="1"/>
    </xf>
    <xf numFmtId="0" fontId="73" fillId="0" borderId="0" xfId="10" applyFont="1" applyAlignment="1">
      <alignment horizontal="center" vertical="center" wrapText="1" readingOrder="1"/>
    </xf>
    <xf numFmtId="0" fontId="87" fillId="0" borderId="0" xfId="10" applyFont="1"/>
    <xf numFmtId="0" fontId="44" fillId="0" borderId="0" xfId="10" applyFont="1" applyAlignment="1">
      <alignment horizontal="center"/>
    </xf>
    <xf numFmtId="169" fontId="58" fillId="9" borderId="0" xfId="10" applyNumberFormat="1" applyFont="1" applyFill="1" applyAlignment="1">
      <alignment horizontal="left" vertical="center" wrapText="1" readingOrder="1"/>
    </xf>
    <xf numFmtId="175" fontId="58" fillId="0" borderId="0" xfId="10" applyNumberFormat="1" applyFont="1" applyAlignment="1">
      <alignment horizontal="center" vertical="center" wrapText="1" readingOrder="1"/>
    </xf>
    <xf numFmtId="170" fontId="58" fillId="0" borderId="0" xfId="10" applyNumberFormat="1" applyFont="1" applyAlignment="1">
      <alignment horizontal="center" vertical="center" wrapText="1" readingOrder="1"/>
    </xf>
    <xf numFmtId="0" fontId="58" fillId="9" borderId="0" xfId="10" applyFont="1" applyFill="1" applyAlignment="1">
      <alignment horizontal="left" vertical="center" wrapText="1" readingOrder="1"/>
    </xf>
    <xf numFmtId="0" fontId="88" fillId="0" borderId="0" xfId="10" applyFont="1" applyAlignment="1">
      <alignment vertical="top" wrapText="1" readingOrder="1"/>
    </xf>
    <xf numFmtId="0" fontId="57" fillId="0" borderId="16" xfId="10" applyFont="1" applyBorder="1" applyAlignment="1">
      <alignment horizontal="center" vertical="top" wrapText="1" readingOrder="1"/>
    </xf>
    <xf numFmtId="0" fontId="89" fillId="0" borderId="0" xfId="10" applyFont="1" applyAlignment="1">
      <alignment vertical="top" wrapText="1" readingOrder="1"/>
    </xf>
    <xf numFmtId="0" fontId="50" fillId="0" borderId="0" xfId="10" applyFont="1" applyAlignment="1">
      <alignment horizontal="right" vertical="top" wrapText="1" readingOrder="1"/>
    </xf>
    <xf numFmtId="0" fontId="50" fillId="0" borderId="0" xfId="10" applyFont="1" applyAlignment="1">
      <alignment vertical="top" wrapText="1" readingOrder="1"/>
    </xf>
    <xf numFmtId="0" fontId="73" fillId="0" borderId="0" xfId="10" applyFont="1" applyAlignment="1">
      <alignment wrapText="1" readingOrder="1"/>
    </xf>
    <xf numFmtId="0" fontId="59" fillId="0" borderId="0" xfId="10" applyFont="1" applyAlignment="1">
      <alignment vertical="top" wrapText="1" readingOrder="1"/>
    </xf>
    <xf numFmtId="172" fontId="58" fillId="0" borderId="14" xfId="10" applyNumberFormat="1" applyFont="1" applyBorder="1" applyAlignment="1">
      <alignment horizontal="right" vertical="top" wrapText="1" readingOrder="1"/>
    </xf>
    <xf numFmtId="0" fontId="58" fillId="9" borderId="0" xfId="10" applyFont="1" applyFill="1" applyAlignment="1">
      <alignment vertical="top" wrapText="1" readingOrder="1"/>
    </xf>
    <xf numFmtId="0" fontId="89" fillId="0" borderId="0" xfId="10" applyFont="1" applyAlignment="1">
      <alignment horizontal="right" vertical="top" wrapText="1" readingOrder="1"/>
    </xf>
    <xf numFmtId="0" fontId="89" fillId="0" borderId="0" xfId="10" applyFont="1" applyAlignment="1">
      <alignment vertical="top" wrapText="1" readingOrder="1"/>
    </xf>
    <xf numFmtId="0" fontId="68" fillId="9" borderId="0" xfId="10" applyFont="1" applyFill="1" applyAlignment="1">
      <alignment vertical="top" wrapText="1" readingOrder="1"/>
    </xf>
    <xf numFmtId="0" fontId="90" fillId="8" borderId="0" xfId="10" applyFont="1" applyFill="1" applyAlignment="1">
      <alignment vertical="top" wrapText="1" readingOrder="1"/>
    </xf>
    <xf numFmtId="0" fontId="74" fillId="0" borderId="0" xfId="10" applyFont="1" applyAlignment="1">
      <alignment horizontal="right" vertical="top" wrapText="1" readingOrder="1"/>
    </xf>
    <xf numFmtId="0" fontId="92" fillId="0" borderId="0" xfId="10" applyFont="1" applyAlignment="1">
      <alignment vertical="top" wrapText="1" readingOrder="1"/>
    </xf>
    <xf numFmtId="171" fontId="58" fillId="0" borderId="0" xfId="10" applyNumberFormat="1" applyFont="1" applyAlignment="1">
      <alignment horizontal="right" vertical="top" wrapText="1" readingOrder="1"/>
    </xf>
    <xf numFmtId="0" fontId="63" fillId="9" borderId="0" xfId="10" applyFont="1" applyFill="1" applyAlignment="1">
      <alignment vertical="top" wrapText="1" readingOrder="1"/>
    </xf>
    <xf numFmtId="0" fontId="89" fillId="9" borderId="0" xfId="10" applyFont="1" applyFill="1" applyAlignment="1">
      <alignment vertical="top" wrapText="1" readingOrder="1"/>
    </xf>
    <xf numFmtId="0" fontId="89" fillId="9" borderId="0" xfId="10" applyFont="1" applyFill="1" applyAlignment="1">
      <alignment vertical="top" wrapText="1" readingOrder="1"/>
    </xf>
    <xf numFmtId="0" fontId="89" fillId="9" borderId="0" xfId="10" applyFont="1" applyFill="1" applyAlignment="1">
      <alignment horizontal="right" vertical="top" wrapText="1" readingOrder="1"/>
    </xf>
    <xf numFmtId="0" fontId="59" fillId="9" borderId="0" xfId="10" applyFont="1" applyFill="1" applyAlignment="1">
      <alignment vertical="top" wrapText="1" readingOrder="1"/>
    </xf>
    <xf numFmtId="0" fontId="93" fillId="8" borderId="0" xfId="10" applyFont="1" applyFill="1" applyAlignment="1">
      <alignment vertical="center" wrapText="1" readingOrder="1"/>
    </xf>
    <xf numFmtId="0" fontId="52" fillId="8" borderId="0" xfId="10" applyFont="1" applyFill="1" applyAlignment="1">
      <alignment vertical="top" wrapText="1" readingOrder="1"/>
    </xf>
    <xf numFmtId="0" fontId="94" fillId="0" borderId="0" xfId="10" applyFont="1" applyAlignment="1">
      <alignment vertical="top" wrapText="1" readingOrder="1"/>
    </xf>
    <xf numFmtId="0" fontId="53" fillId="0" borderId="0" xfId="10" applyFont="1" applyAlignment="1">
      <alignment horizontal="right" vertical="top" wrapText="1" readingOrder="1"/>
    </xf>
    <xf numFmtId="0" fontId="53" fillId="0" borderId="0" xfId="10" applyFont="1" applyAlignment="1">
      <alignment vertical="center" wrapText="1" readingOrder="1"/>
    </xf>
    <xf numFmtId="0" fontId="57" fillId="0" borderId="16" xfId="10" applyFont="1" applyBorder="1" applyAlignment="1">
      <alignment horizontal="center" vertical="center" wrapText="1" readingOrder="1"/>
    </xf>
    <xf numFmtId="0" fontId="53" fillId="0" borderId="0" xfId="10" applyFont="1" applyAlignment="1">
      <alignment horizontal="right" vertical="center" wrapText="1" readingOrder="1"/>
    </xf>
    <xf numFmtId="0" fontId="57" fillId="0" borderId="0" xfId="10" applyFont="1" applyAlignment="1">
      <alignment horizontal="right" vertical="center" wrapText="1" readingOrder="1"/>
    </xf>
    <xf numFmtId="0" fontId="94" fillId="0" borderId="0" xfId="10" applyFont="1" applyAlignment="1">
      <alignment horizontal="right" vertical="top" wrapText="1" readingOrder="1"/>
    </xf>
    <xf numFmtId="0" fontId="58" fillId="0" borderId="0" xfId="10" applyFont="1" applyAlignment="1">
      <alignment vertical="center" wrapText="1" readingOrder="1"/>
    </xf>
    <xf numFmtId="168" fontId="58" fillId="0" borderId="0" xfId="10" applyNumberFormat="1" applyFont="1" applyAlignment="1">
      <alignment horizontal="right" vertical="center" wrapText="1" readingOrder="1"/>
    </xf>
    <xf numFmtId="0" fontId="58" fillId="0" borderId="0" xfId="10" applyFont="1" applyAlignment="1">
      <alignment horizontal="right" vertical="center" wrapText="1" readingOrder="1"/>
    </xf>
    <xf numFmtId="171" fontId="58" fillId="0" borderId="0" xfId="10" applyNumberFormat="1" applyFont="1" applyAlignment="1">
      <alignment horizontal="right" vertical="center" wrapText="1" readingOrder="1"/>
    </xf>
    <xf numFmtId="172" fontId="58" fillId="0" borderId="0" xfId="10" applyNumberFormat="1" applyFont="1" applyAlignment="1">
      <alignment horizontal="right" vertical="center" wrapText="1" readingOrder="1"/>
    </xf>
    <xf numFmtId="0" fontId="81" fillId="0" borderId="0" xfId="10" applyFont="1" applyAlignment="1">
      <alignment horizontal="right" vertical="top" wrapText="1" readingOrder="1"/>
    </xf>
    <xf numFmtId="168" fontId="57" fillId="0" borderId="14" xfId="10" applyNumberFormat="1" applyFont="1" applyBorder="1" applyAlignment="1">
      <alignment horizontal="right" vertical="center" wrapText="1" readingOrder="1"/>
    </xf>
    <xf numFmtId="171" fontId="57" fillId="0" borderId="14" xfId="10" applyNumberFormat="1" applyFont="1" applyBorder="1" applyAlignment="1">
      <alignment horizontal="right" vertical="center" wrapText="1" readingOrder="1"/>
    </xf>
    <xf numFmtId="0" fontId="57" fillId="0" borderId="14" xfId="10" applyFont="1" applyBorder="1" applyAlignment="1">
      <alignment horizontal="right" vertical="center" wrapText="1" readingOrder="1"/>
    </xf>
    <xf numFmtId="172" fontId="57" fillId="0" borderId="14" xfId="10" applyNumberFormat="1" applyFont="1" applyBorder="1" applyAlignment="1">
      <alignment horizontal="right" vertical="center" wrapText="1" readingOrder="1"/>
    </xf>
    <xf numFmtId="0" fontId="80" fillId="0" borderId="0" xfId="10" applyFont="1" applyAlignment="1">
      <alignment horizontal="right" vertical="top" wrapText="1" readingOrder="1"/>
    </xf>
    <xf numFmtId="0" fontId="55" fillId="0" borderId="0" xfId="10" applyFont="1" applyAlignment="1">
      <alignment vertical="center" wrapText="1" readingOrder="1"/>
    </xf>
    <xf numFmtId="0" fontId="63" fillId="0" borderId="0" xfId="10" applyFont="1" applyAlignment="1">
      <alignment vertical="center" wrapText="1" readingOrder="1"/>
    </xf>
    <xf numFmtId="0" fontId="81" fillId="0" borderId="0" xfId="10" applyFont="1" applyAlignment="1">
      <alignment vertical="center" wrapText="1" readingOrder="1"/>
    </xf>
    <xf numFmtId="0" fontId="52" fillId="8" borderId="0" xfId="10" applyFont="1" applyFill="1" applyAlignment="1">
      <alignment vertical="top" wrapText="1" readingOrder="1"/>
    </xf>
    <xf numFmtId="0" fontId="96" fillId="8" borderId="0" xfId="10" applyFont="1" applyFill="1" applyAlignment="1">
      <alignment vertical="top" wrapText="1" readingOrder="1"/>
    </xf>
    <xf numFmtId="0" fontId="92" fillId="0" borderId="0" xfId="10" applyFont="1" applyAlignment="1">
      <alignment horizontal="center" vertical="top" wrapText="1" readingOrder="1"/>
    </xf>
    <xf numFmtId="0" fontId="92" fillId="0" borderId="0" xfId="10" applyFont="1" applyAlignment="1">
      <alignment horizontal="center" vertical="top" wrapText="1" readingOrder="1"/>
    </xf>
    <xf numFmtId="0" fontId="92" fillId="9" borderId="16" xfId="10" applyFont="1" applyFill="1" applyBorder="1" applyAlignment="1">
      <alignment vertical="top" wrapText="1" readingOrder="1"/>
    </xf>
    <xf numFmtId="0" fontId="92" fillId="9" borderId="16" xfId="10" applyFont="1" applyFill="1" applyBorder="1" applyAlignment="1">
      <alignment vertical="top" wrapText="1" readingOrder="1"/>
    </xf>
    <xf numFmtId="0" fontId="92" fillId="9" borderId="0" xfId="10" applyFont="1" applyFill="1" applyAlignment="1">
      <alignment vertical="top" wrapText="1" readingOrder="1"/>
    </xf>
    <xf numFmtId="0" fontId="97" fillId="0" borderId="0" xfId="10" applyFont="1" applyAlignment="1">
      <alignment horizontal="center" vertical="top" wrapText="1" readingOrder="1"/>
    </xf>
    <xf numFmtId="0" fontId="97" fillId="0" borderId="0" xfId="10" applyFont="1" applyAlignment="1">
      <alignment horizontal="center" vertical="top" wrapText="1" readingOrder="1"/>
    </xf>
    <xf numFmtId="0" fontId="97" fillId="0" borderId="0" xfId="10" applyFont="1" applyAlignment="1">
      <alignment horizontal="right" vertical="top" wrapText="1" readingOrder="1"/>
    </xf>
    <xf numFmtId="0" fontId="97" fillId="0" borderId="0" xfId="10" applyFont="1" applyAlignment="1">
      <alignment horizontal="right" vertical="top" wrapText="1" readingOrder="1"/>
    </xf>
    <xf numFmtId="0" fontId="57" fillId="0" borderId="16" xfId="10" applyFont="1" applyBorder="1" applyAlignment="1">
      <alignment wrapText="1" readingOrder="1"/>
    </xf>
    <xf numFmtId="0" fontId="57" fillId="0" borderId="0" xfId="10" applyFont="1" applyAlignment="1">
      <alignment wrapText="1" readingOrder="1"/>
    </xf>
    <xf numFmtId="0" fontId="57" fillId="9" borderId="16" xfId="10" applyFont="1" applyFill="1" applyBorder="1" applyAlignment="1">
      <alignment horizontal="center" wrapText="1" readingOrder="1"/>
    </xf>
    <xf numFmtId="0" fontId="57" fillId="9" borderId="0" xfId="10" applyFont="1" applyFill="1" applyAlignment="1">
      <alignment horizontal="right" wrapText="1" readingOrder="1"/>
    </xf>
    <xf numFmtId="0" fontId="57" fillId="9" borderId="0" xfId="10" applyFont="1" applyFill="1" applyAlignment="1">
      <alignment horizontal="right" wrapText="1" readingOrder="1"/>
    </xf>
    <xf numFmtId="0" fontId="57" fillId="0" borderId="0" xfId="10" applyFont="1" applyAlignment="1">
      <alignment horizontal="center" wrapText="1" readingOrder="1"/>
    </xf>
    <xf numFmtId="0" fontId="57" fillId="0" borderId="16" xfId="10" applyFont="1" applyBorder="1" applyAlignment="1">
      <alignment horizontal="center" wrapText="1" readingOrder="1"/>
    </xf>
    <xf numFmtId="0" fontId="57" fillId="0" borderId="0" xfId="10" applyFont="1" applyAlignment="1">
      <alignment horizontal="center" wrapText="1" readingOrder="1"/>
    </xf>
    <xf numFmtId="0" fontId="57" fillId="0" borderId="0" xfId="10" applyFont="1" applyAlignment="1">
      <alignment vertical="top" wrapText="1" readingOrder="1"/>
    </xf>
    <xf numFmtId="0" fontId="58" fillId="0" borderId="0" xfId="10" applyFont="1" applyAlignment="1">
      <alignment horizontal="right" vertical="top" wrapText="1" readingOrder="1"/>
    </xf>
    <xf numFmtId="0" fontId="57" fillId="0" borderId="0" xfId="10" applyFont="1" applyAlignment="1">
      <alignment horizontal="right" vertical="top" wrapText="1" readingOrder="1"/>
    </xf>
    <xf numFmtId="0" fontId="57" fillId="0" borderId="14" xfId="10" applyFont="1" applyBorder="1" applyAlignment="1">
      <alignment horizontal="right" vertical="top" wrapText="1" readingOrder="1"/>
    </xf>
    <xf numFmtId="172" fontId="57" fillId="0" borderId="14" xfId="10" applyNumberFormat="1" applyFont="1" applyBorder="1" applyAlignment="1">
      <alignment horizontal="right" vertical="top" wrapText="1" readingOrder="1"/>
    </xf>
    <xf numFmtId="0" fontId="92" fillId="0" borderId="0" xfId="10" applyFont="1" applyAlignment="1">
      <alignment horizontal="right" vertical="top" wrapText="1" readingOrder="1"/>
    </xf>
    <xf numFmtId="0" fontId="92" fillId="0" borderId="0" xfId="10" applyFont="1" applyAlignment="1">
      <alignment horizontal="right" vertical="top" wrapText="1" readingOrder="1"/>
    </xf>
    <xf numFmtId="0" fontId="57" fillId="0" borderId="16" xfId="10" applyFont="1" applyBorder="1" applyAlignment="1">
      <alignment vertical="center" wrapText="1" readingOrder="1"/>
    </xf>
    <xf numFmtId="0" fontId="57" fillId="0" borderId="16" xfId="10" applyFont="1" applyBorder="1" applyAlignment="1">
      <alignment horizontal="right" vertical="center" wrapText="1" readingOrder="1"/>
    </xf>
    <xf numFmtId="0" fontId="57" fillId="0" borderId="16" xfId="10" applyFont="1" applyBorder="1" applyAlignment="1">
      <alignment horizontal="right" vertical="center" wrapText="1" readingOrder="1"/>
    </xf>
    <xf numFmtId="0" fontId="98" fillId="0" borderId="0" xfId="10" applyFont="1" applyAlignment="1">
      <alignment horizontal="center" vertical="center" wrapText="1" readingOrder="1"/>
    </xf>
    <xf numFmtId="175" fontId="58" fillId="0" borderId="0" xfId="10" applyNumberFormat="1" applyFont="1" applyAlignment="1">
      <alignment horizontal="right" vertical="center" wrapText="1" readingOrder="1"/>
    </xf>
    <xf numFmtId="175" fontId="58" fillId="0" borderId="0" xfId="10" applyNumberFormat="1" applyFont="1" applyAlignment="1">
      <alignment horizontal="right" vertical="center" wrapText="1" readingOrder="1"/>
    </xf>
    <xf numFmtId="0" fontId="88" fillId="0" borderId="0" xfId="10" applyFont="1" applyAlignment="1">
      <alignment horizontal="right" vertical="center" wrapText="1" readingOrder="1"/>
    </xf>
    <xf numFmtId="0" fontId="99" fillId="0" borderId="0" xfId="10" applyFont="1"/>
    <xf numFmtId="0" fontId="74" fillId="0" borderId="0" xfId="10" applyFont="1" applyAlignment="1">
      <alignment vertical="center" wrapText="1" readingOrder="1"/>
    </xf>
    <xf numFmtId="0" fontId="99" fillId="0" borderId="0" xfId="10" applyFont="1"/>
    <xf numFmtId="175" fontId="74" fillId="0" borderId="14" xfId="10" applyNumberFormat="1" applyFont="1" applyBorder="1" applyAlignment="1">
      <alignment horizontal="right" vertical="center" wrapText="1" readingOrder="1"/>
    </xf>
    <xf numFmtId="175" fontId="74" fillId="0" borderId="14" xfId="10" applyNumberFormat="1" applyFont="1" applyBorder="1" applyAlignment="1">
      <alignment horizontal="right" vertical="center" wrapText="1" readingOrder="1"/>
    </xf>
    <xf numFmtId="0" fontId="99" fillId="0" borderId="14" xfId="10" applyFont="1" applyBorder="1" applyAlignment="1">
      <alignment vertical="top" wrapText="1"/>
    </xf>
    <xf numFmtId="0" fontId="100" fillId="0" borderId="0" xfId="10" applyFont="1" applyAlignment="1">
      <alignment horizontal="right" vertical="center" wrapText="1" readingOrder="1"/>
    </xf>
    <xf numFmtId="0" fontId="85" fillId="0" borderId="0" xfId="10" applyFont="1" applyAlignment="1">
      <alignment vertical="center" wrapText="1" readingOrder="1"/>
    </xf>
    <xf numFmtId="0" fontId="50" fillId="0" borderId="15" xfId="10" applyFont="1" applyBorder="1" applyAlignment="1">
      <alignment horizontal="right" vertical="center" wrapText="1" readingOrder="1"/>
    </xf>
    <xf numFmtId="0" fontId="50" fillId="0" borderId="15" xfId="10" applyFont="1" applyBorder="1" applyAlignment="1">
      <alignment horizontal="right" vertical="center" wrapText="1" readingOrder="1"/>
    </xf>
    <xf numFmtId="0" fontId="45" fillId="0" borderId="15" xfId="10" applyFont="1" applyBorder="1" applyAlignment="1">
      <alignment vertical="top" wrapText="1"/>
    </xf>
    <xf numFmtId="0" fontId="50" fillId="0" borderId="0" xfId="10" applyFont="1" applyAlignment="1">
      <alignment horizontal="right" vertical="center" wrapText="1" readingOrder="1"/>
    </xf>
    <xf numFmtId="0" fontId="59" fillId="0" borderId="0" xfId="10" applyFont="1" applyAlignment="1">
      <alignment wrapText="1" readingOrder="1"/>
    </xf>
    <xf numFmtId="0" fontId="101" fillId="8" borderId="18" xfId="10" applyFont="1" applyFill="1" applyBorder="1" applyAlignment="1">
      <alignment horizontal="center" vertical="center" wrapText="1" readingOrder="1"/>
    </xf>
  </cellXfs>
  <cellStyles count="12">
    <cellStyle name="Comma 2" xfId="3" xr:uid="{00000000-0005-0000-0000-000000000000}"/>
    <cellStyle name="Hyperlink" xfId="2" builtinId="8"/>
    <cellStyle name="Normal" xfId="0" builtinId="0"/>
    <cellStyle name="Normal 15 2 2 2" xfId="11" xr:uid="{1D6A9B29-E908-41D0-A317-AA225A0115F2}"/>
    <cellStyle name="Normal 2" xfId="4" xr:uid="{00000000-0005-0000-0000-000003000000}"/>
    <cellStyle name="Normal 3" xfId="5" xr:uid="{00000000-0005-0000-0000-000004000000}"/>
    <cellStyle name="Normal 3 2" xfId="10" xr:uid="{49FFE2F5-9D17-4FCF-91E8-E34B656F1D7F}"/>
    <cellStyle name="Normal 4" xfId="6" xr:uid="{00000000-0005-0000-0000-000005000000}"/>
    <cellStyle name="Normal 5" xfId="9" xr:uid="{3FEE8FCB-2B6C-4D40-A8C6-6C3B485D125D}"/>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717618" cy="225713"/>
    <xdr:pic>
      <xdr:nvPicPr>
        <xdr:cNvPr id="2" name="Picture 9">
          <a:extLst>
            <a:ext uri="{FF2B5EF4-FFF2-40B4-BE49-F238E27FC236}">
              <a16:creationId xmlns:a16="http://schemas.microsoft.com/office/drawing/2014/main" id="{F7E0D9DB-1FB6-45B9-B10D-4111A5422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1717618" cy="22571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49-bank-of-montrea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H21" sqref="H21"/>
    </sheetView>
  </sheetViews>
  <sheetFormatPr defaultColWidth="9.28515625" defaultRowHeight="15" x14ac:dyDescent="0.25"/>
  <cols>
    <col min="1" max="1" width="242" customWidth="1"/>
  </cols>
  <sheetData>
    <row r="1" spans="1:1" ht="31.5" x14ac:dyDescent="0.25">
      <c r="A1" s="19" t="s">
        <v>746</v>
      </c>
    </row>
    <row r="3" spans="1:1" x14ac:dyDescent="0.25">
      <c r="A3" s="70"/>
    </row>
    <row r="4" spans="1:1" ht="34.5" x14ac:dyDescent="0.25">
      <c r="A4" s="71" t="s">
        <v>747</v>
      </c>
    </row>
    <row r="5" spans="1:1" ht="34.5" x14ac:dyDescent="0.25">
      <c r="A5" s="71" t="s">
        <v>748</v>
      </c>
    </row>
    <row r="6" spans="1:1" ht="51.75" x14ac:dyDescent="0.25">
      <c r="A6" s="71" t="s">
        <v>749</v>
      </c>
    </row>
    <row r="7" spans="1:1" ht="17.25" x14ac:dyDescent="0.25">
      <c r="A7" s="71"/>
    </row>
    <row r="8" spans="1:1" ht="18.75" x14ac:dyDescent="0.25">
      <c r="A8" s="72" t="s">
        <v>750</v>
      </c>
    </row>
    <row r="9" spans="1:1" ht="34.5" x14ac:dyDescent="0.3">
      <c r="A9" s="73" t="s">
        <v>912</v>
      </c>
    </row>
    <row r="10" spans="1:1" ht="86.25" x14ac:dyDescent="0.25">
      <c r="A10" s="74" t="s">
        <v>751</v>
      </c>
    </row>
    <row r="11" spans="1:1" ht="34.5" x14ac:dyDescent="0.25">
      <c r="A11" s="74" t="s">
        <v>752</v>
      </c>
    </row>
    <row r="12" spans="1:1" ht="17.25" x14ac:dyDescent="0.25">
      <c r="A12" s="74" t="s">
        <v>753</v>
      </c>
    </row>
    <row r="13" spans="1:1" ht="17.25" x14ac:dyDescent="0.25">
      <c r="A13" s="74" t="s">
        <v>754</v>
      </c>
    </row>
    <row r="14" spans="1:1" ht="34.5" x14ac:dyDescent="0.25">
      <c r="A14" s="74" t="s">
        <v>755</v>
      </c>
    </row>
    <row r="15" spans="1:1" ht="17.25" x14ac:dyDescent="0.25">
      <c r="A15" s="74"/>
    </row>
    <row r="16" spans="1:1" ht="18.75" x14ac:dyDescent="0.25">
      <c r="A16" s="72" t="s">
        <v>756</v>
      </c>
    </row>
    <row r="17" spans="1:1" ht="17.25" x14ac:dyDescent="0.25">
      <c r="A17" s="75" t="s">
        <v>757</v>
      </c>
    </row>
    <row r="18" spans="1:1" ht="34.5" x14ac:dyDescent="0.25">
      <c r="A18" s="76" t="s">
        <v>758</v>
      </c>
    </row>
    <row r="19" spans="1:1" ht="34.5" x14ac:dyDescent="0.25">
      <c r="A19" s="76" t="s">
        <v>759</v>
      </c>
    </row>
    <row r="20" spans="1:1" ht="51.75" x14ac:dyDescent="0.25">
      <c r="A20" s="76" t="s">
        <v>760</v>
      </c>
    </row>
    <row r="21" spans="1:1" ht="86.25" x14ac:dyDescent="0.25">
      <c r="A21" s="76" t="s">
        <v>761</v>
      </c>
    </row>
    <row r="22" spans="1:1" ht="51.75" x14ac:dyDescent="0.25">
      <c r="A22" s="76" t="s">
        <v>762</v>
      </c>
    </row>
    <row r="23" spans="1:1" ht="34.5" x14ac:dyDescent="0.25">
      <c r="A23" s="76" t="s">
        <v>763</v>
      </c>
    </row>
    <row r="24" spans="1:1" ht="17.25" x14ac:dyDescent="0.25">
      <c r="A24" s="76" t="s">
        <v>764</v>
      </c>
    </row>
    <row r="25" spans="1:1" ht="17.25" x14ac:dyDescent="0.25">
      <c r="A25" s="75" t="s">
        <v>765</v>
      </c>
    </row>
    <row r="26" spans="1:1" ht="51.75" x14ac:dyDescent="0.3">
      <c r="A26" s="77" t="s">
        <v>766</v>
      </c>
    </row>
    <row r="27" spans="1:1" ht="17.25" x14ac:dyDescent="0.3">
      <c r="A27" s="77" t="s">
        <v>767</v>
      </c>
    </row>
    <row r="28" spans="1:1" ht="17.25" x14ac:dyDescent="0.25">
      <c r="A28" s="75" t="s">
        <v>768</v>
      </c>
    </row>
    <row r="29" spans="1:1" ht="34.5" x14ac:dyDescent="0.25">
      <c r="A29" s="76" t="s">
        <v>769</v>
      </c>
    </row>
    <row r="30" spans="1:1" ht="34.5" x14ac:dyDescent="0.25">
      <c r="A30" s="76" t="s">
        <v>770</v>
      </c>
    </row>
    <row r="31" spans="1:1" ht="34.5" x14ac:dyDescent="0.25">
      <c r="A31" s="76" t="s">
        <v>771</v>
      </c>
    </row>
    <row r="32" spans="1:1" ht="34.5" x14ac:dyDescent="0.25">
      <c r="A32" s="76" t="s">
        <v>772</v>
      </c>
    </row>
    <row r="33" spans="1:1" ht="17.25" x14ac:dyDescent="0.25">
      <c r="A33" s="76"/>
    </row>
    <row r="34" spans="1:1" ht="18.75" x14ac:dyDescent="0.25">
      <c r="A34" s="72" t="s">
        <v>773</v>
      </c>
    </row>
    <row r="35" spans="1:1" ht="17.25" x14ac:dyDescent="0.25">
      <c r="A35" s="75" t="s">
        <v>774</v>
      </c>
    </row>
    <row r="36" spans="1:1" ht="34.5" x14ac:dyDescent="0.25">
      <c r="A36" s="76" t="s">
        <v>775</v>
      </c>
    </row>
    <row r="37" spans="1:1" ht="34.5" x14ac:dyDescent="0.25">
      <c r="A37" s="76" t="s">
        <v>776</v>
      </c>
    </row>
    <row r="38" spans="1:1" ht="34.5" x14ac:dyDescent="0.25">
      <c r="A38" s="76" t="s">
        <v>777</v>
      </c>
    </row>
    <row r="39" spans="1:1" ht="17.25" x14ac:dyDescent="0.25">
      <c r="A39" s="76" t="s">
        <v>778</v>
      </c>
    </row>
    <row r="40" spans="1:1" ht="34.5" x14ac:dyDescent="0.25">
      <c r="A40" s="76" t="s">
        <v>779</v>
      </c>
    </row>
    <row r="41" spans="1:1" ht="17.25" x14ac:dyDescent="0.25">
      <c r="A41" s="75" t="s">
        <v>780</v>
      </c>
    </row>
    <row r="42" spans="1:1" ht="17.25" x14ac:dyDescent="0.25">
      <c r="A42" s="76" t="s">
        <v>781</v>
      </c>
    </row>
    <row r="43" spans="1:1" ht="17.25" x14ac:dyDescent="0.3">
      <c r="A43" s="77" t="s">
        <v>782</v>
      </c>
    </row>
    <row r="44" spans="1:1" ht="17.25" x14ac:dyDescent="0.25">
      <c r="A44" s="75" t="s">
        <v>783</v>
      </c>
    </row>
    <row r="45" spans="1:1" ht="34.5" x14ac:dyDescent="0.3">
      <c r="A45" s="77" t="s">
        <v>784</v>
      </c>
    </row>
    <row r="46" spans="1:1" ht="34.5" x14ac:dyDescent="0.25">
      <c r="A46" s="76" t="s">
        <v>785</v>
      </c>
    </row>
    <row r="47" spans="1:1" ht="51.75" x14ac:dyDescent="0.25">
      <c r="A47" s="76" t="s">
        <v>786</v>
      </c>
    </row>
    <row r="48" spans="1:1" ht="17.25" x14ac:dyDescent="0.25">
      <c r="A48" s="76" t="s">
        <v>787</v>
      </c>
    </row>
    <row r="49" spans="1:1" ht="17.25" x14ac:dyDescent="0.3">
      <c r="A49" s="77" t="s">
        <v>788</v>
      </c>
    </row>
    <row r="50" spans="1:1" ht="17.25" x14ac:dyDescent="0.25">
      <c r="A50" s="75" t="s">
        <v>789</v>
      </c>
    </row>
    <row r="51" spans="1:1" ht="34.5" x14ac:dyDescent="0.3">
      <c r="A51" s="77" t="s">
        <v>790</v>
      </c>
    </row>
    <row r="52" spans="1:1" ht="17.25" x14ac:dyDescent="0.25">
      <c r="A52" s="76" t="s">
        <v>791</v>
      </c>
    </row>
    <row r="53" spans="1:1" ht="34.5" x14ac:dyDescent="0.3">
      <c r="A53" s="77" t="s">
        <v>792</v>
      </c>
    </row>
    <row r="54" spans="1:1" ht="17.25" x14ac:dyDescent="0.25">
      <c r="A54" s="75" t="s">
        <v>793</v>
      </c>
    </row>
    <row r="55" spans="1:1" ht="17.25" x14ac:dyDescent="0.3">
      <c r="A55" s="77" t="s">
        <v>794</v>
      </c>
    </row>
    <row r="56" spans="1:1" ht="34.5" x14ac:dyDescent="0.25">
      <c r="A56" s="76" t="s">
        <v>795</v>
      </c>
    </row>
    <row r="57" spans="1:1" ht="17.25" x14ac:dyDescent="0.25">
      <c r="A57" s="76" t="s">
        <v>796</v>
      </c>
    </row>
    <row r="58" spans="1:1" ht="34.5" x14ac:dyDescent="0.25">
      <c r="A58" s="76" t="s">
        <v>797</v>
      </c>
    </row>
    <row r="59" spans="1:1" ht="17.25" x14ac:dyDescent="0.25">
      <c r="A59" s="75" t="s">
        <v>798</v>
      </c>
    </row>
    <row r="60" spans="1:1" ht="34.5" x14ac:dyDescent="0.25">
      <c r="A60" s="76" t="s">
        <v>799</v>
      </c>
    </row>
    <row r="61" spans="1:1" ht="17.25" x14ac:dyDescent="0.25">
      <c r="A61" s="78"/>
    </row>
    <row r="62" spans="1:1" ht="18.75" x14ac:dyDescent="0.25">
      <c r="A62" s="72" t="s">
        <v>800</v>
      </c>
    </row>
    <row r="63" spans="1:1" ht="17.25" x14ac:dyDescent="0.25">
      <c r="A63" s="75" t="s">
        <v>801</v>
      </c>
    </row>
    <row r="64" spans="1:1" ht="34.5" x14ac:dyDescent="0.25">
      <c r="A64" s="76" t="s">
        <v>802</v>
      </c>
    </row>
    <row r="65" spans="1:1" ht="17.25" x14ac:dyDescent="0.25">
      <c r="A65" s="76" t="s">
        <v>803</v>
      </c>
    </row>
    <row r="66" spans="1:1" ht="34.5" x14ac:dyDescent="0.25">
      <c r="A66" s="74" t="s">
        <v>804</v>
      </c>
    </row>
    <row r="67" spans="1:1" ht="34.5" x14ac:dyDescent="0.25">
      <c r="A67" s="74" t="s">
        <v>805</v>
      </c>
    </row>
    <row r="68" spans="1:1" ht="34.5" x14ac:dyDescent="0.25">
      <c r="A68" s="74" t="s">
        <v>806</v>
      </c>
    </row>
    <row r="69" spans="1:1" ht="17.25" x14ac:dyDescent="0.25">
      <c r="A69" s="79" t="s">
        <v>807</v>
      </c>
    </row>
    <row r="70" spans="1:1" ht="51.75" x14ac:dyDescent="0.25">
      <c r="A70" s="74" t="s">
        <v>808</v>
      </c>
    </row>
    <row r="71" spans="1:1" ht="17.25" x14ac:dyDescent="0.25">
      <c r="A71" s="74" t="s">
        <v>809</v>
      </c>
    </row>
    <row r="72" spans="1:1" ht="17.25" x14ac:dyDescent="0.25">
      <c r="A72" s="79" t="s">
        <v>810</v>
      </c>
    </row>
    <row r="73" spans="1:1" ht="17.25" x14ac:dyDescent="0.25">
      <c r="A73" s="74" t="s">
        <v>811</v>
      </c>
    </row>
    <row r="74" spans="1:1" ht="17.25" x14ac:dyDescent="0.25">
      <c r="A74" s="79" t="s">
        <v>812</v>
      </c>
    </row>
    <row r="75" spans="1:1" ht="34.5" x14ac:dyDescent="0.25">
      <c r="A75" s="74" t="s">
        <v>813</v>
      </c>
    </row>
    <row r="76" spans="1:1" ht="17.25" x14ac:dyDescent="0.25">
      <c r="A76" s="74" t="s">
        <v>814</v>
      </c>
    </row>
    <row r="77" spans="1:1" ht="51.75" x14ac:dyDescent="0.25">
      <c r="A77" s="74" t="s">
        <v>815</v>
      </c>
    </row>
    <row r="78" spans="1:1" ht="17.25" x14ac:dyDescent="0.25">
      <c r="A78" s="79" t="s">
        <v>816</v>
      </c>
    </row>
    <row r="79" spans="1:1" ht="17.25" x14ac:dyDescent="0.3">
      <c r="A79" s="73" t="s">
        <v>817</v>
      </c>
    </row>
    <row r="80" spans="1:1" ht="17.25" x14ac:dyDescent="0.25">
      <c r="A80" s="79" t="s">
        <v>818</v>
      </c>
    </row>
    <row r="81" spans="1:1" ht="34.5" x14ac:dyDescent="0.25">
      <c r="A81" s="74" t="s">
        <v>819</v>
      </c>
    </row>
    <row r="82" spans="1:1" ht="34.5" x14ac:dyDescent="0.25">
      <c r="A82" s="74" t="s">
        <v>820</v>
      </c>
    </row>
    <row r="83" spans="1:1" ht="34.5" x14ac:dyDescent="0.25">
      <c r="A83" s="74" t="s">
        <v>821</v>
      </c>
    </row>
    <row r="84" spans="1:1" ht="34.5" x14ac:dyDescent="0.25">
      <c r="A84" s="74" t="s">
        <v>822</v>
      </c>
    </row>
    <row r="85" spans="1:1" ht="34.5" x14ac:dyDescent="0.25">
      <c r="A85" s="74" t="s">
        <v>823</v>
      </c>
    </row>
    <row r="86" spans="1:1" ht="17.25" x14ac:dyDescent="0.25">
      <c r="A86" s="79" t="s">
        <v>824</v>
      </c>
    </row>
    <row r="87" spans="1:1" ht="17.25" x14ac:dyDescent="0.25">
      <c r="A87" s="74" t="s">
        <v>825</v>
      </c>
    </row>
    <row r="88" spans="1:1" ht="34.5" x14ac:dyDescent="0.25">
      <c r="A88" s="74" t="s">
        <v>826</v>
      </c>
    </row>
    <row r="89" spans="1:1" ht="17.25" x14ac:dyDescent="0.25">
      <c r="A89" s="79" t="s">
        <v>827</v>
      </c>
    </row>
    <row r="90" spans="1:1" ht="34.5" x14ac:dyDescent="0.25">
      <c r="A90" s="74" t="s">
        <v>828</v>
      </c>
    </row>
    <row r="91" spans="1:1" ht="17.25" x14ac:dyDescent="0.25">
      <c r="A91" s="79" t="s">
        <v>829</v>
      </c>
    </row>
    <row r="92" spans="1:1" ht="17.25" x14ac:dyDescent="0.3">
      <c r="A92" s="73" t="s">
        <v>830</v>
      </c>
    </row>
    <row r="93" spans="1:1" ht="17.25" x14ac:dyDescent="0.25">
      <c r="A93" s="74" t="s">
        <v>831</v>
      </c>
    </row>
    <row r="94" spans="1:1" ht="17.25" x14ac:dyDescent="0.25">
      <c r="A94" s="74"/>
    </row>
    <row r="95" spans="1:1" ht="18.75" x14ac:dyDescent="0.25">
      <c r="A95" s="72" t="s">
        <v>832</v>
      </c>
    </row>
    <row r="96" spans="1:1" ht="34.5" x14ac:dyDescent="0.3">
      <c r="A96" s="73" t="s">
        <v>833</v>
      </c>
    </row>
    <row r="97" spans="1:1" ht="17.25" x14ac:dyDescent="0.3">
      <c r="A97" s="73" t="s">
        <v>834</v>
      </c>
    </row>
    <row r="98" spans="1:1" ht="17.25" x14ac:dyDescent="0.25">
      <c r="A98" s="79" t="s">
        <v>835</v>
      </c>
    </row>
    <row r="99" spans="1:1" ht="17.25" x14ac:dyDescent="0.25">
      <c r="A99" s="71" t="s">
        <v>836</v>
      </c>
    </row>
    <row r="100" spans="1:1" ht="17.25" x14ac:dyDescent="0.25">
      <c r="A100" s="74" t="s">
        <v>837</v>
      </c>
    </row>
    <row r="101" spans="1:1" ht="17.25" x14ac:dyDescent="0.25">
      <c r="A101" s="74" t="s">
        <v>838</v>
      </c>
    </row>
    <row r="102" spans="1:1" ht="17.25" x14ac:dyDescent="0.25">
      <c r="A102" s="74" t="s">
        <v>839</v>
      </c>
    </row>
    <row r="103" spans="1:1" ht="17.25" x14ac:dyDescent="0.25">
      <c r="A103" s="74" t="s">
        <v>840</v>
      </c>
    </row>
    <row r="104" spans="1:1" ht="34.5" x14ac:dyDescent="0.25">
      <c r="A104" s="74" t="s">
        <v>841</v>
      </c>
    </row>
    <row r="105" spans="1:1" ht="17.25" x14ac:dyDescent="0.25">
      <c r="A105" s="71" t="s">
        <v>842</v>
      </c>
    </row>
    <row r="106" spans="1:1" ht="17.25" x14ac:dyDescent="0.25">
      <c r="A106" s="74" t="s">
        <v>843</v>
      </c>
    </row>
    <row r="107" spans="1:1" ht="17.25" x14ac:dyDescent="0.25">
      <c r="A107" s="74" t="s">
        <v>844</v>
      </c>
    </row>
    <row r="108" spans="1:1" ht="17.25" x14ac:dyDescent="0.25">
      <c r="A108" s="74" t="s">
        <v>845</v>
      </c>
    </row>
    <row r="109" spans="1:1" ht="17.25" x14ac:dyDescent="0.25">
      <c r="A109" s="74" t="s">
        <v>846</v>
      </c>
    </row>
    <row r="110" spans="1:1" ht="17.25" x14ac:dyDescent="0.25">
      <c r="A110" s="74" t="s">
        <v>847</v>
      </c>
    </row>
    <row r="111" spans="1:1" ht="17.25" x14ac:dyDescent="0.25">
      <c r="A111" s="74" t="s">
        <v>848</v>
      </c>
    </row>
    <row r="112" spans="1:1" ht="17.25" x14ac:dyDescent="0.25">
      <c r="A112" s="79" t="s">
        <v>849</v>
      </c>
    </row>
    <row r="113" spans="1:1" ht="17.25" x14ac:dyDescent="0.25">
      <c r="A113" s="74" t="s">
        <v>850</v>
      </c>
    </row>
    <row r="114" spans="1:1" ht="17.25" x14ac:dyDescent="0.25">
      <c r="A114" s="71" t="s">
        <v>851</v>
      </c>
    </row>
    <row r="115" spans="1:1" ht="17.25" x14ac:dyDescent="0.25">
      <c r="A115" s="74" t="s">
        <v>852</v>
      </c>
    </row>
    <row r="116" spans="1:1" ht="17.25" x14ac:dyDescent="0.25">
      <c r="A116" s="74" t="s">
        <v>853</v>
      </c>
    </row>
    <row r="117" spans="1:1" ht="17.25" x14ac:dyDescent="0.25">
      <c r="A117" s="71" t="s">
        <v>854</v>
      </c>
    </row>
    <row r="118" spans="1:1" ht="17.25" x14ac:dyDescent="0.25">
      <c r="A118" s="74" t="s">
        <v>855</v>
      </c>
    </row>
    <row r="119" spans="1:1" ht="17.25" x14ac:dyDescent="0.25">
      <c r="A119" s="74" t="s">
        <v>856</v>
      </c>
    </row>
    <row r="120" spans="1:1" ht="17.25" x14ac:dyDescent="0.25">
      <c r="A120" s="74" t="s">
        <v>857</v>
      </c>
    </row>
    <row r="121" spans="1:1" ht="17.25" x14ac:dyDescent="0.25">
      <c r="A121" s="79" t="s">
        <v>858</v>
      </c>
    </row>
    <row r="122" spans="1:1" ht="17.25" x14ac:dyDescent="0.25">
      <c r="A122" s="71" t="s">
        <v>859</v>
      </c>
    </row>
    <row r="123" spans="1:1" ht="17.25" x14ac:dyDescent="0.25">
      <c r="A123" s="71" t="s">
        <v>860</v>
      </c>
    </row>
    <row r="124" spans="1:1" ht="17.25" x14ac:dyDescent="0.25">
      <c r="A124" s="74" t="s">
        <v>861</v>
      </c>
    </row>
    <row r="125" spans="1:1" ht="17.25" x14ac:dyDescent="0.25">
      <c r="A125" s="74" t="s">
        <v>862</v>
      </c>
    </row>
    <row r="126" spans="1:1" ht="17.25" x14ac:dyDescent="0.25">
      <c r="A126" s="74" t="s">
        <v>863</v>
      </c>
    </row>
    <row r="127" spans="1:1" ht="17.25" x14ac:dyDescent="0.25">
      <c r="A127" s="74" t="s">
        <v>864</v>
      </c>
    </row>
    <row r="128" spans="1:1" ht="17.25" x14ac:dyDescent="0.25">
      <c r="A128" s="74" t="s">
        <v>865</v>
      </c>
    </row>
    <row r="129" spans="1:1" ht="17.25" x14ac:dyDescent="0.25">
      <c r="A129" s="79" t="s">
        <v>866</v>
      </c>
    </row>
    <row r="130" spans="1:1" ht="34.5" x14ac:dyDescent="0.25">
      <c r="A130" s="74" t="s">
        <v>867</v>
      </c>
    </row>
    <row r="131" spans="1:1" ht="69" x14ac:dyDescent="0.25">
      <c r="A131" s="74" t="s">
        <v>868</v>
      </c>
    </row>
    <row r="132" spans="1:1" ht="34.5" x14ac:dyDescent="0.25">
      <c r="A132" s="74" t="s">
        <v>869</v>
      </c>
    </row>
    <row r="133" spans="1:1" ht="17.25" x14ac:dyDescent="0.25">
      <c r="A133" s="79" t="s">
        <v>870</v>
      </c>
    </row>
    <row r="134" spans="1:1" ht="34.5" x14ac:dyDescent="0.25">
      <c r="A134" s="71" t="s">
        <v>871</v>
      </c>
    </row>
    <row r="135" spans="1:1" ht="17.25" x14ac:dyDescent="0.25">
      <c r="A135" s="71"/>
    </row>
    <row r="136" spans="1:1" ht="18.75" x14ac:dyDescent="0.25">
      <c r="A136" s="72" t="s">
        <v>872</v>
      </c>
    </row>
    <row r="137" spans="1:1" ht="17.25" x14ac:dyDescent="0.25">
      <c r="A137" s="74" t="s">
        <v>873</v>
      </c>
    </row>
    <row r="138" spans="1:1" ht="34.5" x14ac:dyDescent="0.25">
      <c r="A138" s="76" t="s">
        <v>874</v>
      </c>
    </row>
    <row r="139" spans="1:1" ht="34.5" x14ac:dyDescent="0.25">
      <c r="A139" s="76" t="s">
        <v>875</v>
      </c>
    </row>
    <row r="140" spans="1:1" ht="17.25" x14ac:dyDescent="0.25">
      <c r="A140" s="75" t="s">
        <v>876</v>
      </c>
    </row>
    <row r="141" spans="1:1" ht="17.25" x14ac:dyDescent="0.25">
      <c r="A141" s="80" t="s">
        <v>877</v>
      </c>
    </row>
    <row r="142" spans="1:1" ht="34.5" x14ac:dyDescent="0.3">
      <c r="A142" s="77" t="s">
        <v>878</v>
      </c>
    </row>
    <row r="143" spans="1:1" ht="17.25" x14ac:dyDescent="0.25">
      <c r="A143" s="76" t="s">
        <v>879</v>
      </c>
    </row>
    <row r="144" spans="1:1" ht="17.25" x14ac:dyDescent="0.25">
      <c r="A144" s="76" t="s">
        <v>880</v>
      </c>
    </row>
    <row r="145" spans="1:1" ht="17.25" x14ac:dyDescent="0.25">
      <c r="A145" s="80" t="s">
        <v>881</v>
      </c>
    </row>
    <row r="146" spans="1:1" ht="17.25" x14ac:dyDescent="0.25">
      <c r="A146" s="75" t="s">
        <v>882</v>
      </c>
    </row>
    <row r="147" spans="1:1" ht="17.25" x14ac:dyDescent="0.25">
      <c r="A147" s="80" t="s">
        <v>883</v>
      </c>
    </row>
    <row r="148" spans="1:1" ht="17.25" x14ac:dyDescent="0.25">
      <c r="A148" s="76" t="s">
        <v>884</v>
      </c>
    </row>
    <row r="149" spans="1:1" ht="17.25" x14ac:dyDescent="0.25">
      <c r="A149" s="76" t="s">
        <v>885</v>
      </c>
    </row>
    <row r="150" spans="1:1" ht="17.25" x14ac:dyDescent="0.25">
      <c r="A150" s="76" t="s">
        <v>886</v>
      </c>
    </row>
    <row r="151" spans="1:1" ht="34.5" x14ac:dyDescent="0.25">
      <c r="A151" s="80" t="s">
        <v>887</v>
      </c>
    </row>
    <row r="152" spans="1:1" ht="17.25" x14ac:dyDescent="0.25">
      <c r="A152" s="75" t="s">
        <v>888</v>
      </c>
    </row>
    <row r="153" spans="1:1" ht="17.25" x14ac:dyDescent="0.25">
      <c r="A153" s="76" t="s">
        <v>889</v>
      </c>
    </row>
    <row r="154" spans="1:1" ht="17.25" x14ac:dyDescent="0.25">
      <c r="A154" s="76" t="s">
        <v>890</v>
      </c>
    </row>
    <row r="155" spans="1:1" ht="17.25" x14ac:dyDescent="0.25">
      <c r="A155" s="76" t="s">
        <v>891</v>
      </c>
    </row>
    <row r="156" spans="1:1" ht="17.25" x14ac:dyDescent="0.25">
      <c r="A156" s="76" t="s">
        <v>892</v>
      </c>
    </row>
    <row r="157" spans="1:1" ht="34.5" x14ac:dyDescent="0.25">
      <c r="A157" s="76" t="s">
        <v>893</v>
      </c>
    </row>
    <row r="158" spans="1:1" ht="34.5" x14ac:dyDescent="0.25">
      <c r="A158" s="76" t="s">
        <v>894</v>
      </c>
    </row>
    <row r="159" spans="1:1" ht="17.25" x14ac:dyDescent="0.25">
      <c r="A159" s="75" t="s">
        <v>895</v>
      </c>
    </row>
    <row r="160" spans="1:1" ht="34.5" x14ac:dyDescent="0.25">
      <c r="A160" s="76" t="s">
        <v>896</v>
      </c>
    </row>
    <row r="161" spans="1:1" ht="34.5" x14ac:dyDescent="0.25">
      <c r="A161" s="76" t="s">
        <v>897</v>
      </c>
    </row>
    <row r="162" spans="1:1" ht="17.25" x14ac:dyDescent="0.25">
      <c r="A162" s="76" t="s">
        <v>898</v>
      </c>
    </row>
    <row r="163" spans="1:1" ht="17.25" x14ac:dyDescent="0.25">
      <c r="A163" s="75" t="s">
        <v>899</v>
      </c>
    </row>
    <row r="164" spans="1:1" ht="34.5" x14ac:dyDescent="0.3">
      <c r="A164" s="77" t="s">
        <v>913</v>
      </c>
    </row>
    <row r="165" spans="1:1" ht="34.5" x14ac:dyDescent="0.25">
      <c r="A165" s="76" t="s">
        <v>900</v>
      </c>
    </row>
    <row r="166" spans="1:1" ht="17.25" x14ac:dyDescent="0.25">
      <c r="A166" s="75" t="s">
        <v>901</v>
      </c>
    </row>
    <row r="167" spans="1:1" ht="17.25" x14ac:dyDescent="0.25">
      <c r="A167" s="76" t="s">
        <v>902</v>
      </c>
    </row>
    <row r="168" spans="1:1" ht="17.25" x14ac:dyDescent="0.25">
      <c r="A168" s="75" t="s">
        <v>903</v>
      </c>
    </row>
    <row r="169" spans="1:1" ht="17.25" x14ac:dyDescent="0.3">
      <c r="A169" s="77" t="s">
        <v>904</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F8AA-5C78-48DB-9390-CCDECDD56ACE}">
  <sheetPr>
    <tabColor rgb="FF243386"/>
    <pageSetUpPr fitToPage="1"/>
  </sheetPr>
  <dimension ref="B1:AE256"/>
  <sheetViews>
    <sheetView showGridLines="0" view="pageBreakPreview" zoomScale="150" zoomScaleNormal="150" zoomScaleSheetLayoutView="150" workbookViewId="0">
      <selection activeCell="AG33" sqref="AG33"/>
    </sheetView>
  </sheetViews>
  <sheetFormatPr defaultRowHeight="15" x14ac:dyDescent="0.25"/>
  <cols>
    <col min="1" max="1" width="0.42578125" style="165" customWidth="1"/>
    <col min="2" max="3" width="0" style="165" hidden="1" customWidth="1"/>
    <col min="4" max="4" width="13.5703125" style="165" customWidth="1"/>
    <col min="5" max="5" width="0.42578125" style="165" customWidth="1"/>
    <col min="6" max="6" width="10.28515625" style="165" customWidth="1"/>
    <col min="7" max="7" width="2" style="165" customWidth="1"/>
    <col min="8" max="8" width="0.42578125" style="165" customWidth="1"/>
    <col min="9" max="9" width="2.28515625" style="165" customWidth="1"/>
    <col min="10" max="10" width="6.140625" style="165" customWidth="1"/>
    <col min="11" max="11" width="4.28515625" style="165" customWidth="1"/>
    <col min="12" max="12" width="2.28515625" style="165" customWidth="1"/>
    <col min="13" max="13" width="2.140625" style="165" customWidth="1"/>
    <col min="14" max="14" width="1.5703125" style="165" customWidth="1"/>
    <col min="15" max="15" width="10.28515625" style="165" customWidth="1"/>
    <col min="16" max="16" width="1.42578125" style="165" customWidth="1"/>
    <col min="17" max="17" width="0.140625" style="165" customWidth="1"/>
    <col min="18" max="18" width="2.28515625" style="165" customWidth="1"/>
    <col min="19" max="19" width="8.5703125" style="165" customWidth="1"/>
    <col min="20" max="20" width="3.5703125" style="165" customWidth="1"/>
    <col min="21" max="22" width="2.28515625" style="165" customWidth="1"/>
    <col min="23" max="23" width="2.42578125" style="165" customWidth="1"/>
    <col min="24" max="24" width="10.7109375" style="165" customWidth="1"/>
    <col min="25" max="25" width="0.28515625" style="165" customWidth="1"/>
    <col min="26" max="26" width="2" style="165" customWidth="1"/>
    <col min="27" max="27" width="2.28515625" style="165" customWidth="1"/>
    <col min="28" max="28" width="11.42578125" style="165" customWidth="1"/>
    <col min="29" max="29" width="0.85546875" style="165" customWidth="1"/>
    <col min="30" max="30" width="0" style="165" hidden="1" customWidth="1"/>
    <col min="31" max="31" width="0.42578125" style="165" customWidth="1"/>
    <col min="32" max="32" width="0" style="165" hidden="1" customWidth="1"/>
    <col min="33" max="33" width="0.28515625" style="165" customWidth="1"/>
    <col min="34" max="16384" width="9.140625" style="165"/>
  </cols>
  <sheetData>
    <row r="1" spans="4:31" x14ac:dyDescent="0.25">
      <c r="D1" s="339" t="s">
        <v>2053</v>
      </c>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E1" s="340" t="s">
        <v>1674</v>
      </c>
    </row>
    <row r="2" spans="4:31" x14ac:dyDescent="0.25">
      <c r="D2" s="341" t="s">
        <v>1674</v>
      </c>
      <c r="E2" s="342" t="s">
        <v>1674</v>
      </c>
      <c r="F2" s="162"/>
      <c r="G2" s="162"/>
      <c r="H2" s="341" t="s">
        <v>1674</v>
      </c>
      <c r="I2" s="296" t="s">
        <v>1947</v>
      </c>
      <c r="J2" s="284"/>
      <c r="K2" s="284"/>
      <c r="L2" s="284"/>
      <c r="M2" s="284"/>
      <c r="N2" s="284"/>
      <c r="O2" s="284"/>
      <c r="P2" s="284"/>
      <c r="Q2" s="284"/>
      <c r="R2" s="284"/>
      <c r="S2" s="284"/>
      <c r="T2" s="284"/>
      <c r="U2" s="284"/>
      <c r="V2" s="284"/>
      <c r="W2" s="284"/>
      <c r="X2" s="284"/>
      <c r="Y2" s="343" t="s">
        <v>1674</v>
      </c>
      <c r="Z2" s="284"/>
      <c r="AA2" s="344" t="s">
        <v>1674</v>
      </c>
      <c r="AB2" s="343" t="s">
        <v>1674</v>
      </c>
      <c r="AC2" s="284"/>
      <c r="AE2" s="345" t="s">
        <v>1674</v>
      </c>
    </row>
    <row r="3" spans="4:31" hidden="1" x14ac:dyDescent="0.25">
      <c r="D3" s="346" t="s">
        <v>1674</v>
      </c>
      <c r="E3" s="347" t="s">
        <v>1674</v>
      </c>
      <c r="F3" s="162"/>
      <c r="G3" s="162"/>
      <c r="H3" s="346" t="s">
        <v>1674</v>
      </c>
      <c r="I3" s="346" t="s">
        <v>1674</v>
      </c>
      <c r="J3" s="347" t="s">
        <v>1674</v>
      </c>
      <c r="K3" s="162"/>
      <c r="L3" s="346" t="s">
        <v>1674</v>
      </c>
      <c r="M3" s="346" t="s">
        <v>1674</v>
      </c>
      <c r="N3" s="347" t="s">
        <v>1674</v>
      </c>
      <c r="O3" s="162"/>
      <c r="P3" s="347" t="s">
        <v>1674</v>
      </c>
      <c r="Q3" s="162"/>
      <c r="R3" s="346" t="s">
        <v>1674</v>
      </c>
      <c r="S3" s="347" t="s">
        <v>1674</v>
      </c>
      <c r="T3" s="162"/>
      <c r="U3" s="346" t="s">
        <v>1674</v>
      </c>
      <c r="V3" s="346" t="s">
        <v>1674</v>
      </c>
      <c r="W3" s="347" t="s">
        <v>1674</v>
      </c>
      <c r="X3" s="162"/>
      <c r="Y3" s="348" t="s">
        <v>1674</v>
      </c>
      <c r="Z3" s="162"/>
      <c r="AA3" s="349" t="s">
        <v>1674</v>
      </c>
      <c r="AB3" s="348" t="s">
        <v>1674</v>
      </c>
      <c r="AC3" s="162"/>
      <c r="AE3" s="349" t="s">
        <v>1674</v>
      </c>
    </row>
    <row r="4" spans="4:31" ht="24.95" customHeight="1" x14ac:dyDescent="0.25">
      <c r="D4" s="229" t="s">
        <v>1956</v>
      </c>
      <c r="E4" s="350" t="s">
        <v>2054</v>
      </c>
      <c r="F4" s="284"/>
      <c r="G4" s="284"/>
      <c r="H4" s="351" t="s">
        <v>1674</v>
      </c>
      <c r="I4" s="352" t="s">
        <v>2055</v>
      </c>
      <c r="J4" s="284"/>
      <c r="K4" s="284"/>
      <c r="L4" s="353" t="s">
        <v>1674</v>
      </c>
      <c r="M4" s="352" t="s">
        <v>2056</v>
      </c>
      <c r="N4" s="284"/>
      <c r="O4" s="284"/>
      <c r="P4" s="354" t="s">
        <v>1674</v>
      </c>
      <c r="Q4" s="162"/>
      <c r="R4" s="352" t="s">
        <v>2057</v>
      </c>
      <c r="S4" s="284"/>
      <c r="T4" s="284"/>
      <c r="U4" s="353" t="s">
        <v>1674</v>
      </c>
      <c r="V4" s="352" t="s">
        <v>2058</v>
      </c>
      <c r="W4" s="284"/>
      <c r="X4" s="284"/>
      <c r="Y4" s="355" t="s">
        <v>1674</v>
      </c>
      <c r="Z4" s="162"/>
      <c r="AA4" s="356" t="s">
        <v>89</v>
      </c>
      <c r="AB4" s="284"/>
      <c r="AC4" s="284"/>
      <c r="AE4" s="357" t="s">
        <v>1674</v>
      </c>
    </row>
    <row r="5" spans="4:31" x14ac:dyDescent="0.25">
      <c r="D5" s="358" t="s">
        <v>1616</v>
      </c>
      <c r="E5" s="255" t="s">
        <v>1674</v>
      </c>
      <c r="F5" s="162"/>
      <c r="G5" s="162"/>
      <c r="H5" s="359" t="s">
        <v>1674</v>
      </c>
      <c r="I5" s="359" t="s">
        <v>1674</v>
      </c>
      <c r="J5" s="255" t="s">
        <v>1674</v>
      </c>
      <c r="K5" s="162"/>
      <c r="L5" s="359" t="s">
        <v>1674</v>
      </c>
      <c r="M5" s="359" t="s">
        <v>1674</v>
      </c>
      <c r="N5" s="255" t="s">
        <v>1674</v>
      </c>
      <c r="O5" s="162"/>
      <c r="P5" s="255" t="s">
        <v>1674</v>
      </c>
      <c r="Q5" s="162"/>
      <c r="R5" s="359" t="s">
        <v>1674</v>
      </c>
      <c r="S5" s="255" t="s">
        <v>1674</v>
      </c>
      <c r="T5" s="162"/>
      <c r="U5" s="359" t="s">
        <v>1674</v>
      </c>
      <c r="V5" s="359" t="s">
        <v>1674</v>
      </c>
      <c r="W5" s="255" t="s">
        <v>1674</v>
      </c>
      <c r="X5" s="162"/>
      <c r="Y5" s="255" t="s">
        <v>1674</v>
      </c>
      <c r="Z5" s="162"/>
      <c r="AA5" s="359" t="s">
        <v>1674</v>
      </c>
      <c r="AB5" s="255" t="s">
        <v>1674</v>
      </c>
      <c r="AC5" s="162"/>
      <c r="AE5" s="359" t="s">
        <v>1674</v>
      </c>
    </row>
    <row r="6" spans="4:31" ht="9.9499999999999993" customHeight="1" x14ac:dyDescent="0.25">
      <c r="D6" s="196" t="s">
        <v>1674</v>
      </c>
      <c r="E6" s="195" t="s">
        <v>2059</v>
      </c>
      <c r="F6" s="162"/>
      <c r="G6" s="162"/>
      <c r="H6" s="196" t="s">
        <v>1674</v>
      </c>
      <c r="I6" s="359" t="s">
        <v>1695</v>
      </c>
      <c r="J6" s="258">
        <v>145091537.28999999</v>
      </c>
      <c r="K6" s="162"/>
      <c r="L6" s="359" t="s">
        <v>1674</v>
      </c>
      <c r="M6" s="359" t="s">
        <v>1695</v>
      </c>
      <c r="N6" s="258">
        <v>106116.27</v>
      </c>
      <c r="O6" s="162"/>
      <c r="P6" s="255" t="s">
        <v>1674</v>
      </c>
      <c r="Q6" s="162"/>
      <c r="R6" s="359" t="s">
        <v>1695</v>
      </c>
      <c r="S6" s="258">
        <v>0</v>
      </c>
      <c r="T6" s="162"/>
      <c r="U6" s="359" t="s">
        <v>1674</v>
      </c>
      <c r="V6" s="359" t="s">
        <v>1695</v>
      </c>
      <c r="W6" s="258">
        <v>278038.28999999998</v>
      </c>
      <c r="X6" s="162"/>
      <c r="Y6" s="255" t="s">
        <v>1674</v>
      </c>
      <c r="Z6" s="162"/>
      <c r="AA6" s="359" t="s">
        <v>1695</v>
      </c>
      <c r="AB6" s="258">
        <v>145475691.84999999</v>
      </c>
      <c r="AC6" s="162"/>
      <c r="AE6" s="359" t="s">
        <v>1674</v>
      </c>
    </row>
    <row r="7" spans="4:31" ht="9.9499999999999993" customHeight="1" x14ac:dyDescent="0.25">
      <c r="D7" s="196" t="s">
        <v>1674</v>
      </c>
      <c r="E7" s="232" t="s">
        <v>2005</v>
      </c>
      <c r="F7" s="209"/>
      <c r="G7" s="209"/>
      <c r="H7" s="196" t="s">
        <v>1674</v>
      </c>
      <c r="I7" s="359" t="s">
        <v>1695</v>
      </c>
      <c r="J7" s="258">
        <v>121323223.34</v>
      </c>
      <c r="K7" s="162"/>
      <c r="L7" s="359" t="s">
        <v>1674</v>
      </c>
      <c r="M7" s="359" t="s">
        <v>1695</v>
      </c>
      <c r="N7" s="258">
        <v>64308.23</v>
      </c>
      <c r="O7" s="162"/>
      <c r="P7" s="255" t="s">
        <v>1674</v>
      </c>
      <c r="Q7" s="162"/>
      <c r="R7" s="359" t="s">
        <v>1695</v>
      </c>
      <c r="S7" s="258">
        <v>0</v>
      </c>
      <c r="T7" s="162"/>
      <c r="U7" s="359" t="s">
        <v>1674</v>
      </c>
      <c r="V7" s="359" t="s">
        <v>1695</v>
      </c>
      <c r="W7" s="258">
        <v>65204.31</v>
      </c>
      <c r="X7" s="162"/>
      <c r="Y7" s="255" t="s">
        <v>1674</v>
      </c>
      <c r="Z7" s="162"/>
      <c r="AA7" s="359" t="s">
        <v>1695</v>
      </c>
      <c r="AB7" s="258">
        <v>121452735.88</v>
      </c>
      <c r="AC7" s="162"/>
      <c r="AE7" s="359" t="s">
        <v>1674</v>
      </c>
    </row>
    <row r="8" spans="4:31" ht="9.9499999999999993" customHeight="1" x14ac:dyDescent="0.25">
      <c r="D8" s="196" t="s">
        <v>1674</v>
      </c>
      <c r="E8" s="232" t="s">
        <v>2006</v>
      </c>
      <c r="F8" s="209"/>
      <c r="G8" s="209"/>
      <c r="H8" s="196" t="s">
        <v>1674</v>
      </c>
      <c r="I8" s="359" t="s">
        <v>1695</v>
      </c>
      <c r="J8" s="258">
        <v>180822847</v>
      </c>
      <c r="K8" s="162"/>
      <c r="L8" s="359" t="s">
        <v>1674</v>
      </c>
      <c r="M8" s="359" t="s">
        <v>1695</v>
      </c>
      <c r="N8" s="258">
        <v>656075.31000000006</v>
      </c>
      <c r="O8" s="162"/>
      <c r="P8" s="255" t="s">
        <v>1674</v>
      </c>
      <c r="Q8" s="162"/>
      <c r="R8" s="359" t="s">
        <v>1695</v>
      </c>
      <c r="S8" s="258">
        <v>0</v>
      </c>
      <c r="T8" s="162"/>
      <c r="U8" s="359" t="s">
        <v>1674</v>
      </c>
      <c r="V8" s="359" t="s">
        <v>1695</v>
      </c>
      <c r="W8" s="258">
        <v>1016411.77</v>
      </c>
      <c r="X8" s="162"/>
      <c r="Y8" s="255" t="s">
        <v>1674</v>
      </c>
      <c r="Z8" s="162"/>
      <c r="AA8" s="359" t="s">
        <v>1695</v>
      </c>
      <c r="AB8" s="258">
        <v>182495334.08000001</v>
      </c>
      <c r="AC8" s="162"/>
      <c r="AE8" s="359" t="s">
        <v>1674</v>
      </c>
    </row>
    <row r="9" spans="4:31" ht="9.9499999999999993" customHeight="1" x14ac:dyDescent="0.25">
      <c r="D9" s="196" t="s">
        <v>1674</v>
      </c>
      <c r="E9" s="232" t="s">
        <v>2007</v>
      </c>
      <c r="F9" s="209"/>
      <c r="G9" s="209"/>
      <c r="H9" s="196" t="s">
        <v>1674</v>
      </c>
      <c r="I9" s="359" t="s">
        <v>1695</v>
      </c>
      <c r="J9" s="258">
        <v>237972171.06</v>
      </c>
      <c r="K9" s="162"/>
      <c r="L9" s="359" t="s">
        <v>1674</v>
      </c>
      <c r="M9" s="359" t="s">
        <v>1695</v>
      </c>
      <c r="N9" s="258">
        <v>246160.44</v>
      </c>
      <c r="O9" s="162"/>
      <c r="P9" s="255" t="s">
        <v>1674</v>
      </c>
      <c r="Q9" s="162"/>
      <c r="R9" s="359" t="s">
        <v>1695</v>
      </c>
      <c r="S9" s="258">
        <v>227162.62</v>
      </c>
      <c r="T9" s="162"/>
      <c r="U9" s="359" t="s">
        <v>1674</v>
      </c>
      <c r="V9" s="359" t="s">
        <v>1695</v>
      </c>
      <c r="W9" s="258">
        <v>0</v>
      </c>
      <c r="X9" s="162"/>
      <c r="Y9" s="255" t="s">
        <v>1674</v>
      </c>
      <c r="Z9" s="162"/>
      <c r="AA9" s="359" t="s">
        <v>1695</v>
      </c>
      <c r="AB9" s="258">
        <v>238445494.12</v>
      </c>
      <c r="AC9" s="162"/>
      <c r="AE9" s="359" t="s">
        <v>1674</v>
      </c>
    </row>
    <row r="10" spans="4:31" ht="9.9499999999999993" customHeight="1" x14ac:dyDescent="0.25">
      <c r="D10" s="196" t="s">
        <v>1674</v>
      </c>
      <c r="E10" s="232" t="s">
        <v>2008</v>
      </c>
      <c r="F10" s="209"/>
      <c r="G10" s="209"/>
      <c r="H10" s="196" t="s">
        <v>1674</v>
      </c>
      <c r="I10" s="359" t="s">
        <v>1695</v>
      </c>
      <c r="J10" s="258">
        <v>281515961.51999998</v>
      </c>
      <c r="K10" s="162"/>
      <c r="L10" s="359" t="s">
        <v>1674</v>
      </c>
      <c r="M10" s="359" t="s">
        <v>1695</v>
      </c>
      <c r="N10" s="258">
        <v>449611.96</v>
      </c>
      <c r="O10" s="162"/>
      <c r="P10" s="255" t="s">
        <v>1674</v>
      </c>
      <c r="Q10" s="162"/>
      <c r="R10" s="359" t="s">
        <v>1695</v>
      </c>
      <c r="S10" s="258">
        <v>0</v>
      </c>
      <c r="T10" s="162"/>
      <c r="U10" s="359" t="s">
        <v>1674</v>
      </c>
      <c r="V10" s="359" t="s">
        <v>1695</v>
      </c>
      <c r="W10" s="258">
        <v>182422.94</v>
      </c>
      <c r="X10" s="162"/>
      <c r="Y10" s="255" t="s">
        <v>1674</v>
      </c>
      <c r="Z10" s="162"/>
      <c r="AA10" s="359" t="s">
        <v>1695</v>
      </c>
      <c r="AB10" s="258">
        <v>282147996.42000002</v>
      </c>
      <c r="AC10" s="162"/>
      <c r="AE10" s="359" t="s">
        <v>1674</v>
      </c>
    </row>
    <row r="11" spans="4:31" ht="9.9499999999999993" customHeight="1" x14ac:dyDescent="0.25">
      <c r="D11" s="196" t="s">
        <v>1674</v>
      </c>
      <c r="E11" s="232" t="s">
        <v>2009</v>
      </c>
      <c r="F11" s="209"/>
      <c r="G11" s="209"/>
      <c r="H11" s="196" t="s">
        <v>1674</v>
      </c>
      <c r="I11" s="359" t="s">
        <v>1695</v>
      </c>
      <c r="J11" s="258">
        <v>394550555.20999998</v>
      </c>
      <c r="K11" s="162"/>
      <c r="L11" s="359" t="s">
        <v>1674</v>
      </c>
      <c r="M11" s="359" t="s">
        <v>1695</v>
      </c>
      <c r="N11" s="258">
        <v>1248622.01</v>
      </c>
      <c r="O11" s="162"/>
      <c r="P11" s="255" t="s">
        <v>1674</v>
      </c>
      <c r="Q11" s="162"/>
      <c r="R11" s="359" t="s">
        <v>1695</v>
      </c>
      <c r="S11" s="258">
        <v>194803.86</v>
      </c>
      <c r="T11" s="162"/>
      <c r="U11" s="359" t="s">
        <v>1674</v>
      </c>
      <c r="V11" s="359" t="s">
        <v>1695</v>
      </c>
      <c r="W11" s="258">
        <v>600691.92000000004</v>
      </c>
      <c r="X11" s="162"/>
      <c r="Y11" s="255" t="s">
        <v>1674</v>
      </c>
      <c r="Z11" s="162"/>
      <c r="AA11" s="359" t="s">
        <v>1695</v>
      </c>
      <c r="AB11" s="258">
        <v>396594673</v>
      </c>
      <c r="AC11" s="162"/>
      <c r="AE11" s="359" t="s">
        <v>1674</v>
      </c>
    </row>
    <row r="12" spans="4:31" ht="9.9499999999999993" customHeight="1" x14ac:dyDescent="0.25">
      <c r="D12" s="196" t="s">
        <v>1674</v>
      </c>
      <c r="E12" s="232" t="s">
        <v>2010</v>
      </c>
      <c r="F12" s="209"/>
      <c r="G12" s="209"/>
      <c r="H12" s="196" t="s">
        <v>1674</v>
      </c>
      <c r="I12" s="359" t="s">
        <v>1695</v>
      </c>
      <c r="J12" s="258">
        <v>511851626.62</v>
      </c>
      <c r="K12" s="162"/>
      <c r="L12" s="359" t="s">
        <v>1674</v>
      </c>
      <c r="M12" s="359" t="s">
        <v>1695</v>
      </c>
      <c r="N12" s="258">
        <v>1077243.51</v>
      </c>
      <c r="O12" s="162"/>
      <c r="P12" s="255" t="s">
        <v>1674</v>
      </c>
      <c r="Q12" s="162"/>
      <c r="R12" s="359" t="s">
        <v>1695</v>
      </c>
      <c r="S12" s="258">
        <v>200398.29</v>
      </c>
      <c r="T12" s="162"/>
      <c r="U12" s="359" t="s">
        <v>1674</v>
      </c>
      <c r="V12" s="359" t="s">
        <v>1695</v>
      </c>
      <c r="W12" s="258">
        <v>1091125.79</v>
      </c>
      <c r="X12" s="162"/>
      <c r="Y12" s="255" t="s">
        <v>1674</v>
      </c>
      <c r="Z12" s="162"/>
      <c r="AA12" s="359" t="s">
        <v>1695</v>
      </c>
      <c r="AB12" s="258">
        <v>514220394.20999998</v>
      </c>
      <c r="AC12" s="162"/>
      <c r="AE12" s="359" t="s">
        <v>1674</v>
      </c>
    </row>
    <row r="13" spans="4:31" ht="9.9499999999999993" customHeight="1" x14ac:dyDescent="0.25">
      <c r="D13" s="196" t="s">
        <v>1674</v>
      </c>
      <c r="E13" s="232" t="s">
        <v>2011</v>
      </c>
      <c r="F13" s="209"/>
      <c r="G13" s="209"/>
      <c r="H13" s="196" t="s">
        <v>1674</v>
      </c>
      <c r="I13" s="359" t="s">
        <v>1695</v>
      </c>
      <c r="J13" s="258">
        <v>405704505.38999999</v>
      </c>
      <c r="K13" s="162"/>
      <c r="L13" s="359" t="s">
        <v>1674</v>
      </c>
      <c r="M13" s="359" t="s">
        <v>1695</v>
      </c>
      <c r="N13" s="258">
        <v>1940019.72</v>
      </c>
      <c r="O13" s="162"/>
      <c r="P13" s="255" t="s">
        <v>1674</v>
      </c>
      <c r="Q13" s="162"/>
      <c r="R13" s="359" t="s">
        <v>1695</v>
      </c>
      <c r="S13" s="258">
        <v>548244.07999999996</v>
      </c>
      <c r="T13" s="162"/>
      <c r="U13" s="359" t="s">
        <v>1674</v>
      </c>
      <c r="V13" s="359" t="s">
        <v>1695</v>
      </c>
      <c r="W13" s="258">
        <v>815146.2</v>
      </c>
      <c r="X13" s="162"/>
      <c r="Y13" s="255" t="s">
        <v>1674</v>
      </c>
      <c r="Z13" s="162"/>
      <c r="AA13" s="359" t="s">
        <v>1695</v>
      </c>
      <c r="AB13" s="258">
        <v>409007915.38999999</v>
      </c>
      <c r="AC13" s="162"/>
      <c r="AE13" s="359" t="s">
        <v>1674</v>
      </c>
    </row>
    <row r="14" spans="4:31" ht="9.9499999999999993" customHeight="1" x14ac:dyDescent="0.25">
      <c r="D14" s="196" t="s">
        <v>1674</v>
      </c>
      <c r="E14" s="232" t="s">
        <v>2012</v>
      </c>
      <c r="F14" s="209"/>
      <c r="G14" s="209"/>
      <c r="H14" s="196" t="s">
        <v>1674</v>
      </c>
      <c r="I14" s="359" t="s">
        <v>1695</v>
      </c>
      <c r="J14" s="258">
        <v>377348170.98000002</v>
      </c>
      <c r="K14" s="162"/>
      <c r="L14" s="359" t="s">
        <v>1674</v>
      </c>
      <c r="M14" s="359" t="s">
        <v>1695</v>
      </c>
      <c r="N14" s="258">
        <v>566725.67000000004</v>
      </c>
      <c r="O14" s="162"/>
      <c r="P14" s="255" t="s">
        <v>1674</v>
      </c>
      <c r="Q14" s="162"/>
      <c r="R14" s="359" t="s">
        <v>1695</v>
      </c>
      <c r="S14" s="258">
        <v>0</v>
      </c>
      <c r="T14" s="162"/>
      <c r="U14" s="359" t="s">
        <v>1674</v>
      </c>
      <c r="V14" s="359" t="s">
        <v>1695</v>
      </c>
      <c r="W14" s="258">
        <v>0</v>
      </c>
      <c r="X14" s="162"/>
      <c r="Y14" s="255" t="s">
        <v>1674</v>
      </c>
      <c r="Z14" s="162"/>
      <c r="AA14" s="359" t="s">
        <v>1695</v>
      </c>
      <c r="AB14" s="258">
        <v>377914896.64999998</v>
      </c>
      <c r="AC14" s="162"/>
      <c r="AE14" s="359" t="s">
        <v>1674</v>
      </c>
    </row>
    <row r="15" spans="4:31" ht="9.9499999999999993" customHeight="1" x14ac:dyDescent="0.25">
      <c r="D15" s="196" t="s">
        <v>1674</v>
      </c>
      <c r="E15" s="232" t="s">
        <v>2013</v>
      </c>
      <c r="F15" s="209"/>
      <c r="G15" s="209"/>
      <c r="H15" s="196" t="s">
        <v>1674</v>
      </c>
      <c r="I15" s="359" t="s">
        <v>1695</v>
      </c>
      <c r="J15" s="258">
        <v>385497984.27999997</v>
      </c>
      <c r="K15" s="162"/>
      <c r="L15" s="359" t="s">
        <v>1674</v>
      </c>
      <c r="M15" s="359" t="s">
        <v>1695</v>
      </c>
      <c r="N15" s="258">
        <v>474349.1</v>
      </c>
      <c r="O15" s="162"/>
      <c r="P15" s="255" t="s">
        <v>1674</v>
      </c>
      <c r="Q15" s="162"/>
      <c r="R15" s="359" t="s">
        <v>1695</v>
      </c>
      <c r="S15" s="258">
        <v>706416.78</v>
      </c>
      <c r="T15" s="162"/>
      <c r="U15" s="359" t="s">
        <v>1674</v>
      </c>
      <c r="V15" s="359" t="s">
        <v>1695</v>
      </c>
      <c r="W15" s="258">
        <v>0</v>
      </c>
      <c r="X15" s="162"/>
      <c r="Y15" s="255" t="s">
        <v>1674</v>
      </c>
      <c r="Z15" s="162"/>
      <c r="AA15" s="359" t="s">
        <v>1695</v>
      </c>
      <c r="AB15" s="258">
        <v>386678750.16000003</v>
      </c>
      <c r="AC15" s="162"/>
      <c r="AE15" s="359" t="s">
        <v>1674</v>
      </c>
    </row>
    <row r="16" spans="4:31" ht="9.9499999999999993" customHeight="1" x14ac:dyDescent="0.25">
      <c r="D16" s="196" t="s">
        <v>1674</v>
      </c>
      <c r="E16" s="232" t="s">
        <v>2014</v>
      </c>
      <c r="F16" s="209"/>
      <c r="G16" s="209"/>
      <c r="H16" s="196" t="s">
        <v>1674</v>
      </c>
      <c r="I16" s="359" t="s">
        <v>1695</v>
      </c>
      <c r="J16" s="258">
        <v>295928281.38</v>
      </c>
      <c r="K16" s="162"/>
      <c r="L16" s="359" t="s">
        <v>1674</v>
      </c>
      <c r="M16" s="359" t="s">
        <v>1695</v>
      </c>
      <c r="N16" s="258">
        <v>932750.06</v>
      </c>
      <c r="O16" s="162"/>
      <c r="P16" s="255" t="s">
        <v>1674</v>
      </c>
      <c r="Q16" s="162"/>
      <c r="R16" s="359" t="s">
        <v>1695</v>
      </c>
      <c r="S16" s="258">
        <v>0</v>
      </c>
      <c r="T16" s="162"/>
      <c r="U16" s="359" t="s">
        <v>1674</v>
      </c>
      <c r="V16" s="359" t="s">
        <v>1695</v>
      </c>
      <c r="W16" s="258">
        <v>174042.06</v>
      </c>
      <c r="X16" s="162"/>
      <c r="Y16" s="255" t="s">
        <v>1674</v>
      </c>
      <c r="Z16" s="162"/>
      <c r="AA16" s="359" t="s">
        <v>1695</v>
      </c>
      <c r="AB16" s="258">
        <v>297035073.5</v>
      </c>
      <c r="AC16" s="162"/>
      <c r="AE16" s="359" t="s">
        <v>1674</v>
      </c>
    </row>
    <row r="17" spans="4:31" ht="9.9499999999999993" customHeight="1" x14ac:dyDescent="0.25">
      <c r="D17" s="196" t="s">
        <v>1674</v>
      </c>
      <c r="E17" s="232" t="s">
        <v>2015</v>
      </c>
      <c r="F17" s="209"/>
      <c r="G17" s="209"/>
      <c r="H17" s="196" t="s">
        <v>1674</v>
      </c>
      <c r="I17" s="359" t="s">
        <v>1695</v>
      </c>
      <c r="J17" s="258">
        <v>123553633.84999999</v>
      </c>
      <c r="K17" s="162"/>
      <c r="L17" s="359" t="s">
        <v>1674</v>
      </c>
      <c r="M17" s="359" t="s">
        <v>1695</v>
      </c>
      <c r="N17" s="258">
        <v>743401.3</v>
      </c>
      <c r="O17" s="162"/>
      <c r="P17" s="255" t="s">
        <v>1674</v>
      </c>
      <c r="Q17" s="162"/>
      <c r="R17" s="359" t="s">
        <v>1695</v>
      </c>
      <c r="S17" s="258">
        <v>0</v>
      </c>
      <c r="T17" s="162"/>
      <c r="U17" s="359" t="s">
        <v>1674</v>
      </c>
      <c r="V17" s="359" t="s">
        <v>1695</v>
      </c>
      <c r="W17" s="258">
        <v>0</v>
      </c>
      <c r="X17" s="162"/>
      <c r="Y17" s="255" t="s">
        <v>1674</v>
      </c>
      <c r="Z17" s="162"/>
      <c r="AA17" s="359" t="s">
        <v>1695</v>
      </c>
      <c r="AB17" s="258">
        <v>124297035.15000001</v>
      </c>
      <c r="AC17" s="162"/>
      <c r="AE17" s="359" t="s">
        <v>1674</v>
      </c>
    </row>
    <row r="18" spans="4:31" ht="9.9499999999999993" customHeight="1" x14ac:dyDescent="0.25">
      <c r="D18" s="196" t="s">
        <v>1674</v>
      </c>
      <c r="E18" s="232" t="s">
        <v>2016</v>
      </c>
      <c r="F18" s="209"/>
      <c r="G18" s="209"/>
      <c r="H18" s="196" t="s">
        <v>1674</v>
      </c>
      <c r="I18" s="359" t="s">
        <v>1695</v>
      </c>
      <c r="J18" s="258">
        <v>16004135.42</v>
      </c>
      <c r="K18" s="162"/>
      <c r="L18" s="359" t="s">
        <v>1674</v>
      </c>
      <c r="M18" s="359" t="s">
        <v>1695</v>
      </c>
      <c r="N18" s="258">
        <v>0</v>
      </c>
      <c r="O18" s="162"/>
      <c r="P18" s="255" t="s">
        <v>1674</v>
      </c>
      <c r="Q18" s="162"/>
      <c r="R18" s="359" t="s">
        <v>1695</v>
      </c>
      <c r="S18" s="258">
        <v>0</v>
      </c>
      <c r="T18" s="162"/>
      <c r="U18" s="359" t="s">
        <v>1674</v>
      </c>
      <c r="V18" s="359" t="s">
        <v>1695</v>
      </c>
      <c r="W18" s="258">
        <v>0</v>
      </c>
      <c r="X18" s="162"/>
      <c r="Y18" s="255" t="s">
        <v>1674</v>
      </c>
      <c r="Z18" s="162"/>
      <c r="AA18" s="359" t="s">
        <v>1695</v>
      </c>
      <c r="AB18" s="258">
        <v>16004135.42</v>
      </c>
      <c r="AC18" s="162"/>
      <c r="AE18" s="359" t="s">
        <v>1674</v>
      </c>
    </row>
    <row r="19" spans="4:31" ht="9.9499999999999993" customHeight="1" x14ac:dyDescent="0.25">
      <c r="D19" s="196" t="s">
        <v>1674</v>
      </c>
      <c r="E19" s="195" t="s">
        <v>2060</v>
      </c>
      <c r="F19" s="162"/>
      <c r="G19" s="162"/>
      <c r="H19" s="196" t="s">
        <v>1674</v>
      </c>
      <c r="I19" s="359" t="s">
        <v>1695</v>
      </c>
      <c r="J19" s="258">
        <v>667741.06000000006</v>
      </c>
      <c r="K19" s="162"/>
      <c r="L19" s="359" t="s">
        <v>1674</v>
      </c>
      <c r="M19" s="359" t="s">
        <v>1695</v>
      </c>
      <c r="N19" s="258">
        <v>0</v>
      </c>
      <c r="O19" s="162"/>
      <c r="P19" s="255" t="s">
        <v>1674</v>
      </c>
      <c r="Q19" s="162"/>
      <c r="R19" s="359" t="s">
        <v>1695</v>
      </c>
      <c r="S19" s="258">
        <v>0</v>
      </c>
      <c r="T19" s="162"/>
      <c r="U19" s="359" t="s">
        <v>1674</v>
      </c>
      <c r="V19" s="359" t="s">
        <v>1695</v>
      </c>
      <c r="W19" s="258">
        <v>298927.44</v>
      </c>
      <c r="X19" s="162"/>
      <c r="Y19" s="255" t="s">
        <v>1674</v>
      </c>
      <c r="Z19" s="162"/>
      <c r="AA19" s="359" t="s">
        <v>1695</v>
      </c>
      <c r="AB19" s="258">
        <v>966668.5</v>
      </c>
      <c r="AC19" s="162"/>
      <c r="AE19" s="359" t="s">
        <v>1674</v>
      </c>
    </row>
    <row r="20" spans="4:31" ht="15.75" thickBot="1" x14ac:dyDescent="0.3">
      <c r="D20" s="196" t="s">
        <v>1674</v>
      </c>
      <c r="E20" s="274" t="s">
        <v>1674</v>
      </c>
      <c r="F20" s="162"/>
      <c r="G20" s="162"/>
      <c r="H20" s="360" t="s">
        <v>1674</v>
      </c>
      <c r="I20" s="361" t="s">
        <v>1695</v>
      </c>
      <c r="J20" s="362">
        <v>3477832374.4000001</v>
      </c>
      <c r="K20" s="194"/>
      <c r="L20" s="360" t="s">
        <v>1674</v>
      </c>
      <c r="M20" s="361" t="s">
        <v>1695</v>
      </c>
      <c r="N20" s="362">
        <v>8505383.5800000001</v>
      </c>
      <c r="O20" s="194"/>
      <c r="P20" s="274" t="s">
        <v>1674</v>
      </c>
      <c r="Q20" s="162"/>
      <c r="R20" s="361" t="s">
        <v>1695</v>
      </c>
      <c r="S20" s="362">
        <v>1877025.63</v>
      </c>
      <c r="T20" s="194"/>
      <c r="U20" s="360" t="s">
        <v>1674</v>
      </c>
      <c r="V20" s="361" t="s">
        <v>1695</v>
      </c>
      <c r="W20" s="362">
        <v>4522010.72</v>
      </c>
      <c r="X20" s="194"/>
      <c r="Y20" s="274" t="s">
        <v>1674</v>
      </c>
      <c r="Z20" s="162"/>
      <c r="AA20" s="361" t="s">
        <v>1695</v>
      </c>
      <c r="AB20" s="362">
        <v>3492736794.3299999</v>
      </c>
      <c r="AC20" s="194"/>
      <c r="AE20" s="360" t="s">
        <v>1674</v>
      </c>
    </row>
    <row r="21" spans="4:31" ht="15.75" thickTop="1" x14ac:dyDescent="0.25">
      <c r="D21" s="363" t="s">
        <v>1674</v>
      </c>
      <c r="E21" s="364" t="s">
        <v>1674</v>
      </c>
      <c r="F21" s="162"/>
      <c r="G21" s="162"/>
      <c r="H21" s="363" t="s">
        <v>1674</v>
      </c>
      <c r="I21" s="363" t="s">
        <v>1674</v>
      </c>
      <c r="J21" s="364" t="s">
        <v>1674</v>
      </c>
      <c r="K21" s="162"/>
      <c r="L21" s="363" t="s">
        <v>1674</v>
      </c>
      <c r="M21" s="363" t="s">
        <v>1674</v>
      </c>
      <c r="N21" s="364" t="s">
        <v>1674</v>
      </c>
      <c r="O21" s="162"/>
      <c r="P21" s="364" t="s">
        <v>1674</v>
      </c>
      <c r="Q21" s="162"/>
      <c r="R21" s="363" t="s">
        <v>1674</v>
      </c>
      <c r="S21" s="364" t="s">
        <v>1674</v>
      </c>
      <c r="T21" s="162"/>
      <c r="U21" s="363" t="s">
        <v>1674</v>
      </c>
      <c r="V21" s="363" t="s">
        <v>1674</v>
      </c>
      <c r="W21" s="364" t="s">
        <v>1674</v>
      </c>
      <c r="X21" s="162"/>
      <c r="Y21" s="364" t="s">
        <v>1674</v>
      </c>
      <c r="Z21" s="162"/>
      <c r="AA21" s="363" t="s">
        <v>1674</v>
      </c>
      <c r="AB21" s="364" t="s">
        <v>1674</v>
      </c>
      <c r="AC21" s="162"/>
      <c r="AE21" s="363" t="s">
        <v>1674</v>
      </c>
    </row>
    <row r="22" spans="4:31" hidden="1" x14ac:dyDescent="0.25">
      <c r="D22" s="346" t="s">
        <v>1674</v>
      </c>
      <c r="E22" s="347" t="s">
        <v>1674</v>
      </c>
      <c r="F22" s="162"/>
      <c r="G22" s="162"/>
      <c r="H22" s="346" t="s">
        <v>1674</v>
      </c>
      <c r="I22" s="346" t="s">
        <v>1674</v>
      </c>
      <c r="J22" s="347" t="s">
        <v>1674</v>
      </c>
      <c r="K22" s="162"/>
      <c r="L22" s="346" t="s">
        <v>1674</v>
      </c>
      <c r="M22" s="346" t="s">
        <v>1674</v>
      </c>
      <c r="N22" s="347" t="s">
        <v>1674</v>
      </c>
      <c r="O22" s="162"/>
      <c r="P22" s="347" t="s">
        <v>1674</v>
      </c>
      <c r="Q22" s="162"/>
      <c r="R22" s="346" t="s">
        <v>1674</v>
      </c>
      <c r="S22" s="347" t="s">
        <v>1674</v>
      </c>
      <c r="T22" s="162"/>
      <c r="U22" s="346" t="s">
        <v>1674</v>
      </c>
      <c r="V22" s="346" t="s">
        <v>1674</v>
      </c>
      <c r="W22" s="347" t="s">
        <v>1674</v>
      </c>
      <c r="X22" s="162"/>
      <c r="Y22" s="348" t="s">
        <v>1674</v>
      </c>
      <c r="Z22" s="162"/>
      <c r="AA22" s="349" t="s">
        <v>1674</v>
      </c>
      <c r="AB22" s="348" t="s">
        <v>1674</v>
      </c>
      <c r="AC22" s="162"/>
      <c r="AE22" s="349" t="s">
        <v>1674</v>
      </c>
    </row>
    <row r="23" spans="4:31" ht="24.95" customHeight="1" x14ac:dyDescent="0.25">
      <c r="D23" s="229" t="s">
        <v>1956</v>
      </c>
      <c r="E23" s="350" t="s">
        <v>2054</v>
      </c>
      <c r="F23" s="284"/>
      <c r="G23" s="284"/>
      <c r="H23" s="351" t="s">
        <v>1674</v>
      </c>
      <c r="I23" s="352" t="s">
        <v>2055</v>
      </c>
      <c r="J23" s="284"/>
      <c r="K23" s="284"/>
      <c r="L23" s="353" t="s">
        <v>1674</v>
      </c>
      <c r="M23" s="352" t="s">
        <v>2056</v>
      </c>
      <c r="N23" s="284"/>
      <c r="O23" s="284"/>
      <c r="P23" s="354" t="s">
        <v>1674</v>
      </c>
      <c r="Q23" s="162"/>
      <c r="R23" s="352" t="s">
        <v>2057</v>
      </c>
      <c r="S23" s="284"/>
      <c r="T23" s="284"/>
      <c r="U23" s="353" t="s">
        <v>1674</v>
      </c>
      <c r="V23" s="352" t="s">
        <v>2058</v>
      </c>
      <c r="W23" s="284"/>
      <c r="X23" s="284"/>
      <c r="Y23" s="355" t="s">
        <v>1674</v>
      </c>
      <c r="Z23" s="162"/>
      <c r="AA23" s="356" t="s">
        <v>89</v>
      </c>
      <c r="AB23" s="284"/>
      <c r="AC23" s="284"/>
      <c r="AE23" s="357" t="s">
        <v>1674</v>
      </c>
    </row>
    <row r="24" spans="4:31" x14ac:dyDescent="0.25">
      <c r="D24" s="358" t="s">
        <v>1617</v>
      </c>
      <c r="E24" s="255" t="s">
        <v>1674</v>
      </c>
      <c r="F24" s="162"/>
      <c r="G24" s="162"/>
      <c r="H24" s="359" t="s">
        <v>1674</v>
      </c>
      <c r="I24" s="359" t="s">
        <v>1674</v>
      </c>
      <c r="J24" s="255" t="s">
        <v>1674</v>
      </c>
      <c r="K24" s="162"/>
      <c r="L24" s="359" t="s">
        <v>1674</v>
      </c>
      <c r="M24" s="359" t="s">
        <v>1674</v>
      </c>
      <c r="N24" s="255" t="s">
        <v>1674</v>
      </c>
      <c r="O24" s="162"/>
      <c r="P24" s="255" t="s">
        <v>1674</v>
      </c>
      <c r="Q24" s="162"/>
      <c r="R24" s="359" t="s">
        <v>1674</v>
      </c>
      <c r="S24" s="255" t="s">
        <v>1674</v>
      </c>
      <c r="T24" s="162"/>
      <c r="U24" s="359" t="s">
        <v>1674</v>
      </c>
      <c r="V24" s="359" t="s">
        <v>1674</v>
      </c>
      <c r="W24" s="255" t="s">
        <v>1674</v>
      </c>
      <c r="X24" s="162"/>
      <c r="Y24" s="255" t="s">
        <v>1674</v>
      </c>
      <c r="Z24" s="162"/>
      <c r="AA24" s="359" t="s">
        <v>1674</v>
      </c>
      <c r="AB24" s="255" t="s">
        <v>1674</v>
      </c>
      <c r="AC24" s="162"/>
      <c r="AE24" s="359" t="s">
        <v>1674</v>
      </c>
    </row>
    <row r="25" spans="4:31" ht="9.9499999999999993" customHeight="1" x14ac:dyDescent="0.25">
      <c r="D25" s="196" t="s">
        <v>1674</v>
      </c>
      <c r="E25" s="195" t="s">
        <v>2059</v>
      </c>
      <c r="F25" s="162"/>
      <c r="G25" s="162"/>
      <c r="H25" s="196" t="s">
        <v>1674</v>
      </c>
      <c r="I25" s="359" t="s">
        <v>1695</v>
      </c>
      <c r="J25" s="258">
        <v>622863286.73000002</v>
      </c>
      <c r="K25" s="162"/>
      <c r="L25" s="359" t="s">
        <v>1674</v>
      </c>
      <c r="M25" s="359" t="s">
        <v>1695</v>
      </c>
      <c r="N25" s="258">
        <v>1742220.46</v>
      </c>
      <c r="O25" s="162"/>
      <c r="P25" s="255" t="s">
        <v>1674</v>
      </c>
      <c r="Q25" s="162"/>
      <c r="R25" s="359" t="s">
        <v>1695</v>
      </c>
      <c r="S25" s="258">
        <v>33645.35</v>
      </c>
      <c r="T25" s="162"/>
      <c r="U25" s="359" t="s">
        <v>1674</v>
      </c>
      <c r="V25" s="359" t="s">
        <v>1695</v>
      </c>
      <c r="W25" s="258">
        <v>1156518.29</v>
      </c>
      <c r="X25" s="162"/>
      <c r="Y25" s="255" t="s">
        <v>1674</v>
      </c>
      <c r="Z25" s="162"/>
      <c r="AA25" s="359" t="s">
        <v>1695</v>
      </c>
      <c r="AB25" s="258">
        <v>625795670.83000004</v>
      </c>
      <c r="AC25" s="162"/>
      <c r="AE25" s="359" t="s">
        <v>1674</v>
      </c>
    </row>
    <row r="26" spans="4:31" ht="9.9499999999999993" customHeight="1" x14ac:dyDescent="0.25">
      <c r="D26" s="196" t="s">
        <v>1674</v>
      </c>
      <c r="E26" s="232" t="s">
        <v>2005</v>
      </c>
      <c r="F26" s="209"/>
      <c r="G26" s="209"/>
      <c r="H26" s="196" t="s">
        <v>1674</v>
      </c>
      <c r="I26" s="359" t="s">
        <v>1695</v>
      </c>
      <c r="J26" s="258">
        <v>556848133.49000001</v>
      </c>
      <c r="K26" s="162"/>
      <c r="L26" s="359" t="s">
        <v>1674</v>
      </c>
      <c r="M26" s="359" t="s">
        <v>1695</v>
      </c>
      <c r="N26" s="258">
        <v>2218797.4700000002</v>
      </c>
      <c r="O26" s="162"/>
      <c r="P26" s="255" t="s">
        <v>1674</v>
      </c>
      <c r="Q26" s="162"/>
      <c r="R26" s="359" t="s">
        <v>1695</v>
      </c>
      <c r="S26" s="258">
        <v>1250610.32</v>
      </c>
      <c r="T26" s="162"/>
      <c r="U26" s="359" t="s">
        <v>1674</v>
      </c>
      <c r="V26" s="359" t="s">
        <v>1695</v>
      </c>
      <c r="W26" s="258">
        <v>2989442.63</v>
      </c>
      <c r="X26" s="162"/>
      <c r="Y26" s="255" t="s">
        <v>1674</v>
      </c>
      <c r="Z26" s="162"/>
      <c r="AA26" s="359" t="s">
        <v>1695</v>
      </c>
      <c r="AB26" s="258">
        <v>563306983.90999997</v>
      </c>
      <c r="AC26" s="162"/>
      <c r="AE26" s="359" t="s">
        <v>1674</v>
      </c>
    </row>
    <row r="27" spans="4:31" ht="9.9499999999999993" customHeight="1" x14ac:dyDescent="0.25">
      <c r="D27" s="196" t="s">
        <v>1674</v>
      </c>
      <c r="E27" s="232" t="s">
        <v>2006</v>
      </c>
      <c r="F27" s="209"/>
      <c r="G27" s="209"/>
      <c r="H27" s="196" t="s">
        <v>1674</v>
      </c>
      <c r="I27" s="359" t="s">
        <v>1695</v>
      </c>
      <c r="J27" s="258">
        <v>518992427.88999999</v>
      </c>
      <c r="K27" s="162"/>
      <c r="L27" s="359" t="s">
        <v>1674</v>
      </c>
      <c r="M27" s="359" t="s">
        <v>1695</v>
      </c>
      <c r="N27" s="258">
        <v>901539.35</v>
      </c>
      <c r="O27" s="162"/>
      <c r="P27" s="255" t="s">
        <v>1674</v>
      </c>
      <c r="Q27" s="162"/>
      <c r="R27" s="359" t="s">
        <v>1695</v>
      </c>
      <c r="S27" s="258">
        <v>190867.17</v>
      </c>
      <c r="T27" s="162"/>
      <c r="U27" s="359" t="s">
        <v>1674</v>
      </c>
      <c r="V27" s="359" t="s">
        <v>1695</v>
      </c>
      <c r="W27" s="258">
        <v>928146.62</v>
      </c>
      <c r="X27" s="162"/>
      <c r="Y27" s="255" t="s">
        <v>1674</v>
      </c>
      <c r="Z27" s="162"/>
      <c r="AA27" s="359" t="s">
        <v>1695</v>
      </c>
      <c r="AB27" s="258">
        <v>521012981.02999997</v>
      </c>
      <c r="AC27" s="162"/>
      <c r="AE27" s="359" t="s">
        <v>1674</v>
      </c>
    </row>
    <row r="28" spans="4:31" ht="9.9499999999999993" customHeight="1" x14ac:dyDescent="0.25">
      <c r="D28" s="196" t="s">
        <v>1674</v>
      </c>
      <c r="E28" s="232" t="s">
        <v>2007</v>
      </c>
      <c r="F28" s="209"/>
      <c r="G28" s="209"/>
      <c r="H28" s="196" t="s">
        <v>1674</v>
      </c>
      <c r="I28" s="359" t="s">
        <v>1695</v>
      </c>
      <c r="J28" s="258">
        <v>549116391.71000004</v>
      </c>
      <c r="K28" s="162"/>
      <c r="L28" s="359" t="s">
        <v>1674</v>
      </c>
      <c r="M28" s="359" t="s">
        <v>1695</v>
      </c>
      <c r="N28" s="258">
        <v>245705.96</v>
      </c>
      <c r="O28" s="162"/>
      <c r="P28" s="255" t="s">
        <v>1674</v>
      </c>
      <c r="Q28" s="162"/>
      <c r="R28" s="359" t="s">
        <v>1695</v>
      </c>
      <c r="S28" s="258">
        <v>0</v>
      </c>
      <c r="T28" s="162"/>
      <c r="U28" s="359" t="s">
        <v>1674</v>
      </c>
      <c r="V28" s="359" t="s">
        <v>1695</v>
      </c>
      <c r="W28" s="258">
        <v>1685412.61</v>
      </c>
      <c r="X28" s="162"/>
      <c r="Y28" s="255" t="s">
        <v>1674</v>
      </c>
      <c r="Z28" s="162"/>
      <c r="AA28" s="359" t="s">
        <v>1695</v>
      </c>
      <c r="AB28" s="258">
        <v>551047510.27999997</v>
      </c>
      <c r="AC28" s="162"/>
      <c r="AE28" s="359" t="s">
        <v>1674</v>
      </c>
    </row>
    <row r="29" spans="4:31" ht="9.9499999999999993" customHeight="1" x14ac:dyDescent="0.25">
      <c r="D29" s="196" t="s">
        <v>1674</v>
      </c>
      <c r="E29" s="232" t="s">
        <v>2008</v>
      </c>
      <c r="F29" s="209"/>
      <c r="G29" s="209"/>
      <c r="H29" s="196" t="s">
        <v>1674</v>
      </c>
      <c r="I29" s="359" t="s">
        <v>1695</v>
      </c>
      <c r="J29" s="258">
        <v>585520354.33000004</v>
      </c>
      <c r="K29" s="162"/>
      <c r="L29" s="359" t="s">
        <v>1674</v>
      </c>
      <c r="M29" s="359" t="s">
        <v>1695</v>
      </c>
      <c r="N29" s="258">
        <v>2288767.83</v>
      </c>
      <c r="O29" s="162"/>
      <c r="P29" s="255" t="s">
        <v>1674</v>
      </c>
      <c r="Q29" s="162"/>
      <c r="R29" s="359" t="s">
        <v>1695</v>
      </c>
      <c r="S29" s="258">
        <v>487960.42</v>
      </c>
      <c r="T29" s="162"/>
      <c r="U29" s="359" t="s">
        <v>1674</v>
      </c>
      <c r="V29" s="359" t="s">
        <v>1695</v>
      </c>
      <c r="W29" s="258">
        <v>3465833.27</v>
      </c>
      <c r="X29" s="162"/>
      <c r="Y29" s="255" t="s">
        <v>1674</v>
      </c>
      <c r="Z29" s="162"/>
      <c r="AA29" s="359" t="s">
        <v>1695</v>
      </c>
      <c r="AB29" s="258">
        <v>591762915.85000002</v>
      </c>
      <c r="AC29" s="162"/>
      <c r="AE29" s="359" t="s">
        <v>1674</v>
      </c>
    </row>
    <row r="30" spans="4:31" ht="9.9499999999999993" customHeight="1" x14ac:dyDescent="0.25">
      <c r="D30" s="196" t="s">
        <v>1674</v>
      </c>
      <c r="E30" s="232" t="s">
        <v>2009</v>
      </c>
      <c r="F30" s="209"/>
      <c r="G30" s="209"/>
      <c r="H30" s="196" t="s">
        <v>1674</v>
      </c>
      <c r="I30" s="359" t="s">
        <v>1695</v>
      </c>
      <c r="J30" s="258">
        <v>739207640.41999996</v>
      </c>
      <c r="K30" s="162"/>
      <c r="L30" s="359" t="s">
        <v>1674</v>
      </c>
      <c r="M30" s="359" t="s">
        <v>1695</v>
      </c>
      <c r="N30" s="258">
        <v>145843.21</v>
      </c>
      <c r="O30" s="162"/>
      <c r="P30" s="255" t="s">
        <v>1674</v>
      </c>
      <c r="Q30" s="162"/>
      <c r="R30" s="359" t="s">
        <v>1695</v>
      </c>
      <c r="S30" s="258">
        <v>259765.91</v>
      </c>
      <c r="T30" s="162"/>
      <c r="U30" s="359" t="s">
        <v>1674</v>
      </c>
      <c r="V30" s="359" t="s">
        <v>1695</v>
      </c>
      <c r="W30" s="258">
        <v>0</v>
      </c>
      <c r="X30" s="162"/>
      <c r="Y30" s="255" t="s">
        <v>1674</v>
      </c>
      <c r="Z30" s="162"/>
      <c r="AA30" s="359" t="s">
        <v>1695</v>
      </c>
      <c r="AB30" s="258">
        <v>739613249.53999996</v>
      </c>
      <c r="AC30" s="162"/>
      <c r="AE30" s="359" t="s">
        <v>1674</v>
      </c>
    </row>
    <row r="31" spans="4:31" ht="9.9499999999999993" customHeight="1" x14ac:dyDescent="0.25">
      <c r="D31" s="196" t="s">
        <v>1674</v>
      </c>
      <c r="E31" s="232" t="s">
        <v>2010</v>
      </c>
      <c r="F31" s="209"/>
      <c r="G31" s="209"/>
      <c r="H31" s="196" t="s">
        <v>1674</v>
      </c>
      <c r="I31" s="359" t="s">
        <v>1695</v>
      </c>
      <c r="J31" s="258">
        <v>844418994.73000002</v>
      </c>
      <c r="K31" s="162"/>
      <c r="L31" s="359" t="s">
        <v>1674</v>
      </c>
      <c r="M31" s="359" t="s">
        <v>1695</v>
      </c>
      <c r="N31" s="258">
        <v>1437650.54</v>
      </c>
      <c r="O31" s="162"/>
      <c r="P31" s="255" t="s">
        <v>1674</v>
      </c>
      <c r="Q31" s="162"/>
      <c r="R31" s="359" t="s">
        <v>1695</v>
      </c>
      <c r="S31" s="258">
        <v>0</v>
      </c>
      <c r="T31" s="162"/>
      <c r="U31" s="359" t="s">
        <v>1674</v>
      </c>
      <c r="V31" s="359" t="s">
        <v>1695</v>
      </c>
      <c r="W31" s="258">
        <v>0</v>
      </c>
      <c r="X31" s="162"/>
      <c r="Y31" s="255" t="s">
        <v>1674</v>
      </c>
      <c r="Z31" s="162"/>
      <c r="AA31" s="359" t="s">
        <v>1695</v>
      </c>
      <c r="AB31" s="258">
        <v>845856645.26999998</v>
      </c>
      <c r="AC31" s="162"/>
      <c r="AE31" s="359" t="s">
        <v>1674</v>
      </c>
    </row>
    <row r="32" spans="4:31" ht="9.9499999999999993" customHeight="1" x14ac:dyDescent="0.25">
      <c r="D32" s="196" t="s">
        <v>1674</v>
      </c>
      <c r="E32" s="232" t="s">
        <v>2011</v>
      </c>
      <c r="F32" s="209"/>
      <c r="G32" s="209"/>
      <c r="H32" s="196" t="s">
        <v>1674</v>
      </c>
      <c r="I32" s="359" t="s">
        <v>1695</v>
      </c>
      <c r="J32" s="258">
        <v>968149959.63</v>
      </c>
      <c r="K32" s="162"/>
      <c r="L32" s="359" t="s">
        <v>1674</v>
      </c>
      <c r="M32" s="359" t="s">
        <v>1695</v>
      </c>
      <c r="N32" s="258">
        <v>732590.35</v>
      </c>
      <c r="O32" s="162"/>
      <c r="P32" s="255" t="s">
        <v>1674</v>
      </c>
      <c r="Q32" s="162"/>
      <c r="R32" s="359" t="s">
        <v>1695</v>
      </c>
      <c r="S32" s="258">
        <v>0</v>
      </c>
      <c r="T32" s="162"/>
      <c r="U32" s="359" t="s">
        <v>1674</v>
      </c>
      <c r="V32" s="359" t="s">
        <v>1695</v>
      </c>
      <c r="W32" s="258">
        <v>1764968.67</v>
      </c>
      <c r="X32" s="162"/>
      <c r="Y32" s="255" t="s">
        <v>1674</v>
      </c>
      <c r="Z32" s="162"/>
      <c r="AA32" s="359" t="s">
        <v>1695</v>
      </c>
      <c r="AB32" s="258">
        <v>970647518.64999998</v>
      </c>
      <c r="AC32" s="162"/>
      <c r="AE32" s="359" t="s">
        <v>1674</v>
      </c>
    </row>
    <row r="33" spans="4:31" ht="9.9499999999999993" customHeight="1" x14ac:dyDescent="0.25">
      <c r="D33" s="196" t="s">
        <v>1674</v>
      </c>
      <c r="E33" s="232" t="s">
        <v>2012</v>
      </c>
      <c r="F33" s="209"/>
      <c r="G33" s="209"/>
      <c r="H33" s="196" t="s">
        <v>1674</v>
      </c>
      <c r="I33" s="359" t="s">
        <v>1695</v>
      </c>
      <c r="J33" s="258">
        <v>828873691.36000001</v>
      </c>
      <c r="K33" s="162"/>
      <c r="L33" s="359" t="s">
        <v>1674</v>
      </c>
      <c r="M33" s="359" t="s">
        <v>1695</v>
      </c>
      <c r="N33" s="258">
        <v>746373.08</v>
      </c>
      <c r="O33" s="162"/>
      <c r="P33" s="255" t="s">
        <v>1674</v>
      </c>
      <c r="Q33" s="162"/>
      <c r="R33" s="359" t="s">
        <v>1695</v>
      </c>
      <c r="S33" s="258">
        <v>0</v>
      </c>
      <c r="T33" s="162"/>
      <c r="U33" s="359" t="s">
        <v>1674</v>
      </c>
      <c r="V33" s="359" t="s">
        <v>1695</v>
      </c>
      <c r="W33" s="258">
        <v>1232742.1200000001</v>
      </c>
      <c r="X33" s="162"/>
      <c r="Y33" s="255" t="s">
        <v>1674</v>
      </c>
      <c r="Z33" s="162"/>
      <c r="AA33" s="359" t="s">
        <v>1695</v>
      </c>
      <c r="AB33" s="258">
        <v>830852806.55999994</v>
      </c>
      <c r="AC33" s="162"/>
      <c r="AE33" s="359" t="s">
        <v>1674</v>
      </c>
    </row>
    <row r="34" spans="4:31" ht="9.9499999999999993" customHeight="1" x14ac:dyDescent="0.25">
      <c r="D34" s="196" t="s">
        <v>1674</v>
      </c>
      <c r="E34" s="232" t="s">
        <v>2013</v>
      </c>
      <c r="F34" s="209"/>
      <c r="G34" s="209"/>
      <c r="H34" s="196" t="s">
        <v>1674</v>
      </c>
      <c r="I34" s="359" t="s">
        <v>1695</v>
      </c>
      <c r="J34" s="258">
        <v>695467003.44000006</v>
      </c>
      <c r="K34" s="162"/>
      <c r="L34" s="359" t="s">
        <v>1674</v>
      </c>
      <c r="M34" s="359" t="s">
        <v>1695</v>
      </c>
      <c r="N34" s="258">
        <v>345745.37</v>
      </c>
      <c r="O34" s="162"/>
      <c r="P34" s="255" t="s">
        <v>1674</v>
      </c>
      <c r="Q34" s="162"/>
      <c r="R34" s="359" t="s">
        <v>1695</v>
      </c>
      <c r="S34" s="258">
        <v>0</v>
      </c>
      <c r="T34" s="162"/>
      <c r="U34" s="359" t="s">
        <v>1674</v>
      </c>
      <c r="V34" s="359" t="s">
        <v>1695</v>
      </c>
      <c r="W34" s="258">
        <v>982841.32</v>
      </c>
      <c r="X34" s="162"/>
      <c r="Y34" s="255" t="s">
        <v>1674</v>
      </c>
      <c r="Z34" s="162"/>
      <c r="AA34" s="359" t="s">
        <v>1695</v>
      </c>
      <c r="AB34" s="258">
        <v>696795590.13</v>
      </c>
      <c r="AC34" s="162"/>
      <c r="AE34" s="359" t="s">
        <v>1674</v>
      </c>
    </row>
    <row r="35" spans="4:31" ht="9.9499999999999993" customHeight="1" x14ac:dyDescent="0.25">
      <c r="D35" s="196" t="s">
        <v>1674</v>
      </c>
      <c r="E35" s="232" t="s">
        <v>2014</v>
      </c>
      <c r="F35" s="209"/>
      <c r="G35" s="209"/>
      <c r="H35" s="196" t="s">
        <v>1674</v>
      </c>
      <c r="I35" s="359" t="s">
        <v>1695</v>
      </c>
      <c r="J35" s="258">
        <v>672189002.62</v>
      </c>
      <c r="K35" s="162"/>
      <c r="L35" s="359" t="s">
        <v>1674</v>
      </c>
      <c r="M35" s="359" t="s">
        <v>1695</v>
      </c>
      <c r="N35" s="258">
        <v>0</v>
      </c>
      <c r="O35" s="162"/>
      <c r="P35" s="255" t="s">
        <v>1674</v>
      </c>
      <c r="Q35" s="162"/>
      <c r="R35" s="359" t="s">
        <v>1695</v>
      </c>
      <c r="S35" s="258">
        <v>0</v>
      </c>
      <c r="T35" s="162"/>
      <c r="U35" s="359" t="s">
        <v>1674</v>
      </c>
      <c r="V35" s="359" t="s">
        <v>1695</v>
      </c>
      <c r="W35" s="258">
        <v>2988477.58</v>
      </c>
      <c r="X35" s="162"/>
      <c r="Y35" s="255" t="s">
        <v>1674</v>
      </c>
      <c r="Z35" s="162"/>
      <c r="AA35" s="359" t="s">
        <v>1695</v>
      </c>
      <c r="AB35" s="258">
        <v>675177480.20000005</v>
      </c>
      <c r="AC35" s="162"/>
      <c r="AE35" s="359" t="s">
        <v>1674</v>
      </c>
    </row>
    <row r="36" spans="4:31" ht="9.9499999999999993" customHeight="1" x14ac:dyDescent="0.25">
      <c r="D36" s="196" t="s">
        <v>1674</v>
      </c>
      <c r="E36" s="232" t="s">
        <v>2015</v>
      </c>
      <c r="F36" s="209"/>
      <c r="G36" s="209"/>
      <c r="H36" s="196" t="s">
        <v>1674</v>
      </c>
      <c r="I36" s="359" t="s">
        <v>1695</v>
      </c>
      <c r="J36" s="258">
        <v>816561035.59000003</v>
      </c>
      <c r="K36" s="162"/>
      <c r="L36" s="359" t="s">
        <v>1674</v>
      </c>
      <c r="M36" s="359" t="s">
        <v>1695</v>
      </c>
      <c r="N36" s="258">
        <v>3982499.38</v>
      </c>
      <c r="O36" s="162"/>
      <c r="P36" s="255" t="s">
        <v>1674</v>
      </c>
      <c r="Q36" s="162"/>
      <c r="R36" s="359" t="s">
        <v>1695</v>
      </c>
      <c r="S36" s="258">
        <v>1019183.02</v>
      </c>
      <c r="T36" s="162"/>
      <c r="U36" s="359" t="s">
        <v>1674</v>
      </c>
      <c r="V36" s="359" t="s">
        <v>1695</v>
      </c>
      <c r="W36" s="258">
        <v>2226677.59</v>
      </c>
      <c r="X36" s="162"/>
      <c r="Y36" s="255" t="s">
        <v>1674</v>
      </c>
      <c r="Z36" s="162"/>
      <c r="AA36" s="359" t="s">
        <v>1695</v>
      </c>
      <c r="AB36" s="258">
        <v>823789395.58000004</v>
      </c>
      <c r="AC36" s="162"/>
      <c r="AE36" s="359" t="s">
        <v>1674</v>
      </c>
    </row>
    <row r="37" spans="4:31" ht="9.9499999999999993" customHeight="1" x14ac:dyDescent="0.25">
      <c r="D37" s="196" t="s">
        <v>1674</v>
      </c>
      <c r="E37" s="232" t="s">
        <v>2016</v>
      </c>
      <c r="F37" s="209"/>
      <c r="G37" s="209"/>
      <c r="H37" s="196" t="s">
        <v>1674</v>
      </c>
      <c r="I37" s="359" t="s">
        <v>1695</v>
      </c>
      <c r="J37" s="258">
        <v>445397295.31999999</v>
      </c>
      <c r="K37" s="162"/>
      <c r="L37" s="359" t="s">
        <v>1674</v>
      </c>
      <c r="M37" s="359" t="s">
        <v>1695</v>
      </c>
      <c r="N37" s="258">
        <v>4380744.7300000004</v>
      </c>
      <c r="O37" s="162"/>
      <c r="P37" s="255" t="s">
        <v>1674</v>
      </c>
      <c r="Q37" s="162"/>
      <c r="R37" s="359" t="s">
        <v>1695</v>
      </c>
      <c r="S37" s="258">
        <v>0</v>
      </c>
      <c r="T37" s="162"/>
      <c r="U37" s="359" t="s">
        <v>1674</v>
      </c>
      <c r="V37" s="359" t="s">
        <v>1695</v>
      </c>
      <c r="W37" s="258">
        <v>3243378.06</v>
      </c>
      <c r="X37" s="162"/>
      <c r="Y37" s="255" t="s">
        <v>1674</v>
      </c>
      <c r="Z37" s="162"/>
      <c r="AA37" s="359" t="s">
        <v>1695</v>
      </c>
      <c r="AB37" s="258">
        <v>453021418.11000001</v>
      </c>
      <c r="AC37" s="162"/>
      <c r="AE37" s="359" t="s">
        <v>1674</v>
      </c>
    </row>
    <row r="38" spans="4:31" ht="9.9499999999999993" customHeight="1" x14ac:dyDescent="0.25">
      <c r="D38" s="196" t="s">
        <v>1674</v>
      </c>
      <c r="E38" s="195" t="s">
        <v>2060</v>
      </c>
      <c r="F38" s="162"/>
      <c r="G38" s="162"/>
      <c r="H38" s="196" t="s">
        <v>1674</v>
      </c>
      <c r="I38" s="359" t="s">
        <v>1695</v>
      </c>
      <c r="J38" s="258">
        <v>70104529.239999995</v>
      </c>
      <c r="K38" s="162"/>
      <c r="L38" s="359" t="s">
        <v>1674</v>
      </c>
      <c r="M38" s="359" t="s">
        <v>1695</v>
      </c>
      <c r="N38" s="258">
        <v>0</v>
      </c>
      <c r="O38" s="162"/>
      <c r="P38" s="255" t="s">
        <v>1674</v>
      </c>
      <c r="Q38" s="162"/>
      <c r="R38" s="359" t="s">
        <v>1695</v>
      </c>
      <c r="S38" s="258">
        <v>0</v>
      </c>
      <c r="T38" s="162"/>
      <c r="U38" s="359" t="s">
        <v>1674</v>
      </c>
      <c r="V38" s="359" t="s">
        <v>1695</v>
      </c>
      <c r="W38" s="258">
        <v>0</v>
      </c>
      <c r="X38" s="162"/>
      <c r="Y38" s="255" t="s">
        <v>1674</v>
      </c>
      <c r="Z38" s="162"/>
      <c r="AA38" s="359" t="s">
        <v>1695</v>
      </c>
      <c r="AB38" s="258">
        <v>70104529.239999995</v>
      </c>
      <c r="AC38" s="162"/>
      <c r="AE38" s="359" t="s">
        <v>1674</v>
      </c>
    </row>
    <row r="39" spans="4:31" ht="15.75" thickBot="1" x14ac:dyDescent="0.3">
      <c r="D39" s="196" t="s">
        <v>1674</v>
      </c>
      <c r="E39" s="274" t="s">
        <v>1674</v>
      </c>
      <c r="F39" s="162"/>
      <c r="G39" s="162"/>
      <c r="H39" s="360" t="s">
        <v>1674</v>
      </c>
      <c r="I39" s="361" t="s">
        <v>1695</v>
      </c>
      <c r="J39" s="362">
        <v>8913709746.5</v>
      </c>
      <c r="K39" s="194"/>
      <c r="L39" s="360" t="s">
        <v>1674</v>
      </c>
      <c r="M39" s="361" t="s">
        <v>1695</v>
      </c>
      <c r="N39" s="362">
        <v>19168477.73</v>
      </c>
      <c r="O39" s="194"/>
      <c r="P39" s="274" t="s">
        <v>1674</v>
      </c>
      <c r="Q39" s="162"/>
      <c r="R39" s="361" t="s">
        <v>1695</v>
      </c>
      <c r="S39" s="362">
        <v>3242032.19</v>
      </c>
      <c r="T39" s="194"/>
      <c r="U39" s="360" t="s">
        <v>1674</v>
      </c>
      <c r="V39" s="361" t="s">
        <v>1695</v>
      </c>
      <c r="W39" s="362">
        <v>22664438.760000002</v>
      </c>
      <c r="X39" s="194"/>
      <c r="Y39" s="274" t="s">
        <v>1674</v>
      </c>
      <c r="Z39" s="162"/>
      <c r="AA39" s="361" t="s">
        <v>1695</v>
      </c>
      <c r="AB39" s="362">
        <v>8958784695.1800003</v>
      </c>
      <c r="AC39" s="194"/>
      <c r="AE39" s="360" t="s">
        <v>1674</v>
      </c>
    </row>
    <row r="40" spans="4:31" ht="15.75" thickTop="1" x14ac:dyDescent="0.25">
      <c r="D40" s="363" t="s">
        <v>1674</v>
      </c>
      <c r="E40" s="364" t="s">
        <v>1674</v>
      </c>
      <c r="F40" s="162"/>
      <c r="G40" s="162"/>
      <c r="H40" s="363" t="s">
        <v>1674</v>
      </c>
      <c r="I40" s="363" t="s">
        <v>1674</v>
      </c>
      <c r="J40" s="364" t="s">
        <v>1674</v>
      </c>
      <c r="K40" s="162"/>
      <c r="L40" s="363" t="s">
        <v>1674</v>
      </c>
      <c r="M40" s="363" t="s">
        <v>1674</v>
      </c>
      <c r="N40" s="364" t="s">
        <v>1674</v>
      </c>
      <c r="O40" s="162"/>
      <c r="P40" s="364" t="s">
        <v>1674</v>
      </c>
      <c r="Q40" s="162"/>
      <c r="R40" s="363" t="s">
        <v>1674</v>
      </c>
      <c r="S40" s="364" t="s">
        <v>1674</v>
      </c>
      <c r="T40" s="162"/>
      <c r="U40" s="363" t="s">
        <v>1674</v>
      </c>
      <c r="V40" s="363" t="s">
        <v>1674</v>
      </c>
      <c r="W40" s="364" t="s">
        <v>1674</v>
      </c>
      <c r="X40" s="162"/>
      <c r="Y40" s="364" t="s">
        <v>1674</v>
      </c>
      <c r="Z40" s="162"/>
      <c r="AA40" s="363" t="s">
        <v>1674</v>
      </c>
      <c r="AB40" s="364" t="s">
        <v>1674</v>
      </c>
      <c r="AC40" s="162"/>
      <c r="AE40" s="363" t="s">
        <v>1674</v>
      </c>
    </row>
    <row r="41" spans="4:31" hidden="1" x14ac:dyDescent="0.25">
      <c r="D41" s="346" t="s">
        <v>1674</v>
      </c>
      <c r="E41" s="347" t="s">
        <v>1674</v>
      </c>
      <c r="F41" s="162"/>
      <c r="G41" s="162"/>
      <c r="H41" s="346" t="s">
        <v>1674</v>
      </c>
      <c r="I41" s="346" t="s">
        <v>1674</v>
      </c>
      <c r="J41" s="347" t="s">
        <v>1674</v>
      </c>
      <c r="K41" s="162"/>
      <c r="L41" s="346" t="s">
        <v>1674</v>
      </c>
      <c r="M41" s="346" t="s">
        <v>1674</v>
      </c>
      <c r="N41" s="347" t="s">
        <v>1674</v>
      </c>
      <c r="O41" s="162"/>
      <c r="P41" s="347" t="s">
        <v>1674</v>
      </c>
      <c r="Q41" s="162"/>
      <c r="R41" s="346" t="s">
        <v>1674</v>
      </c>
      <c r="S41" s="347" t="s">
        <v>1674</v>
      </c>
      <c r="T41" s="162"/>
      <c r="U41" s="346" t="s">
        <v>1674</v>
      </c>
      <c r="V41" s="346" t="s">
        <v>1674</v>
      </c>
      <c r="W41" s="347" t="s">
        <v>1674</v>
      </c>
      <c r="X41" s="162"/>
      <c r="Y41" s="348" t="s">
        <v>1674</v>
      </c>
      <c r="Z41" s="162"/>
      <c r="AA41" s="349" t="s">
        <v>1674</v>
      </c>
      <c r="AB41" s="348" t="s">
        <v>1674</v>
      </c>
      <c r="AC41" s="162"/>
      <c r="AE41" s="349" t="s">
        <v>1674</v>
      </c>
    </row>
    <row r="42" spans="4:31" ht="24.95" customHeight="1" x14ac:dyDescent="0.25">
      <c r="D42" s="229" t="s">
        <v>1956</v>
      </c>
      <c r="E42" s="350" t="s">
        <v>2054</v>
      </c>
      <c r="F42" s="284"/>
      <c r="G42" s="284"/>
      <c r="H42" s="351" t="s">
        <v>1674</v>
      </c>
      <c r="I42" s="352" t="s">
        <v>2055</v>
      </c>
      <c r="J42" s="284"/>
      <c r="K42" s="284"/>
      <c r="L42" s="353" t="s">
        <v>1674</v>
      </c>
      <c r="M42" s="352" t="s">
        <v>2056</v>
      </c>
      <c r="N42" s="284"/>
      <c r="O42" s="284"/>
      <c r="P42" s="354" t="s">
        <v>1674</v>
      </c>
      <c r="Q42" s="162"/>
      <c r="R42" s="352" t="s">
        <v>2057</v>
      </c>
      <c r="S42" s="284"/>
      <c r="T42" s="284"/>
      <c r="U42" s="353" t="s">
        <v>1674</v>
      </c>
      <c r="V42" s="352" t="s">
        <v>2058</v>
      </c>
      <c r="W42" s="284"/>
      <c r="X42" s="284"/>
      <c r="Y42" s="355" t="s">
        <v>1674</v>
      </c>
      <c r="Z42" s="162"/>
      <c r="AA42" s="356" t="s">
        <v>89</v>
      </c>
      <c r="AB42" s="284"/>
      <c r="AC42" s="284"/>
      <c r="AE42" s="357" t="s">
        <v>1674</v>
      </c>
    </row>
    <row r="43" spans="4:31" x14ac:dyDescent="0.25">
      <c r="D43" s="358" t="s">
        <v>1618</v>
      </c>
      <c r="E43" s="255" t="s">
        <v>1674</v>
      </c>
      <c r="F43" s="162"/>
      <c r="G43" s="162"/>
      <c r="H43" s="359" t="s">
        <v>1674</v>
      </c>
      <c r="I43" s="359" t="s">
        <v>1674</v>
      </c>
      <c r="J43" s="255" t="s">
        <v>1674</v>
      </c>
      <c r="K43" s="162"/>
      <c r="L43" s="359" t="s">
        <v>1674</v>
      </c>
      <c r="M43" s="359" t="s">
        <v>1674</v>
      </c>
      <c r="N43" s="255" t="s">
        <v>1674</v>
      </c>
      <c r="O43" s="162"/>
      <c r="P43" s="255" t="s">
        <v>1674</v>
      </c>
      <c r="Q43" s="162"/>
      <c r="R43" s="359" t="s">
        <v>1674</v>
      </c>
      <c r="S43" s="255" t="s">
        <v>1674</v>
      </c>
      <c r="T43" s="162"/>
      <c r="U43" s="359" t="s">
        <v>1674</v>
      </c>
      <c r="V43" s="359" t="s">
        <v>1674</v>
      </c>
      <c r="W43" s="255" t="s">
        <v>1674</v>
      </c>
      <c r="X43" s="162"/>
      <c r="Y43" s="255" t="s">
        <v>1674</v>
      </c>
      <c r="Z43" s="162"/>
      <c r="AA43" s="359" t="s">
        <v>1674</v>
      </c>
      <c r="AB43" s="255" t="s">
        <v>1674</v>
      </c>
      <c r="AC43" s="162"/>
      <c r="AE43" s="359" t="s">
        <v>1674</v>
      </c>
    </row>
    <row r="44" spans="4:31" ht="9.9499999999999993" customHeight="1" x14ac:dyDescent="0.25">
      <c r="D44" s="196" t="s">
        <v>1674</v>
      </c>
      <c r="E44" s="195" t="s">
        <v>2059</v>
      </c>
      <c r="F44" s="162"/>
      <c r="G44" s="162"/>
      <c r="H44" s="196" t="s">
        <v>1674</v>
      </c>
      <c r="I44" s="359" t="s">
        <v>1695</v>
      </c>
      <c r="J44" s="258">
        <v>11469535</v>
      </c>
      <c r="K44" s="162"/>
      <c r="L44" s="359" t="s">
        <v>1674</v>
      </c>
      <c r="M44" s="359" t="s">
        <v>1695</v>
      </c>
      <c r="N44" s="258">
        <v>0</v>
      </c>
      <c r="O44" s="162"/>
      <c r="P44" s="255" t="s">
        <v>1674</v>
      </c>
      <c r="Q44" s="162"/>
      <c r="R44" s="359" t="s">
        <v>1695</v>
      </c>
      <c r="S44" s="258">
        <v>0</v>
      </c>
      <c r="T44" s="162"/>
      <c r="U44" s="359" t="s">
        <v>1674</v>
      </c>
      <c r="V44" s="359" t="s">
        <v>1695</v>
      </c>
      <c r="W44" s="258">
        <v>0</v>
      </c>
      <c r="X44" s="162"/>
      <c r="Y44" s="255" t="s">
        <v>1674</v>
      </c>
      <c r="Z44" s="162"/>
      <c r="AA44" s="359" t="s">
        <v>1695</v>
      </c>
      <c r="AB44" s="258">
        <v>11469535</v>
      </c>
      <c r="AC44" s="162"/>
      <c r="AE44" s="359" t="s">
        <v>1674</v>
      </c>
    </row>
    <row r="45" spans="4:31" ht="9.9499999999999993" customHeight="1" x14ac:dyDescent="0.25">
      <c r="D45" s="196" t="s">
        <v>1674</v>
      </c>
      <c r="E45" s="232" t="s">
        <v>2005</v>
      </c>
      <c r="F45" s="209"/>
      <c r="G45" s="209"/>
      <c r="H45" s="196" t="s">
        <v>1674</v>
      </c>
      <c r="I45" s="359" t="s">
        <v>1695</v>
      </c>
      <c r="J45" s="258">
        <v>8118182.1600000001</v>
      </c>
      <c r="K45" s="162"/>
      <c r="L45" s="359" t="s">
        <v>1674</v>
      </c>
      <c r="M45" s="359" t="s">
        <v>1695</v>
      </c>
      <c r="N45" s="258">
        <v>0</v>
      </c>
      <c r="O45" s="162"/>
      <c r="P45" s="255" t="s">
        <v>1674</v>
      </c>
      <c r="Q45" s="162"/>
      <c r="R45" s="359" t="s">
        <v>1695</v>
      </c>
      <c r="S45" s="258">
        <v>0</v>
      </c>
      <c r="T45" s="162"/>
      <c r="U45" s="359" t="s">
        <v>1674</v>
      </c>
      <c r="V45" s="359" t="s">
        <v>1695</v>
      </c>
      <c r="W45" s="258">
        <v>0</v>
      </c>
      <c r="X45" s="162"/>
      <c r="Y45" s="255" t="s">
        <v>1674</v>
      </c>
      <c r="Z45" s="162"/>
      <c r="AA45" s="359" t="s">
        <v>1695</v>
      </c>
      <c r="AB45" s="258">
        <v>8118182.1600000001</v>
      </c>
      <c r="AC45" s="162"/>
      <c r="AE45" s="359" t="s">
        <v>1674</v>
      </c>
    </row>
    <row r="46" spans="4:31" ht="9.9499999999999993" customHeight="1" x14ac:dyDescent="0.25">
      <c r="D46" s="196" t="s">
        <v>1674</v>
      </c>
      <c r="E46" s="232" t="s">
        <v>2006</v>
      </c>
      <c r="F46" s="209"/>
      <c r="G46" s="209"/>
      <c r="H46" s="196" t="s">
        <v>1674</v>
      </c>
      <c r="I46" s="359" t="s">
        <v>1695</v>
      </c>
      <c r="J46" s="258">
        <v>13092633</v>
      </c>
      <c r="K46" s="162"/>
      <c r="L46" s="359" t="s">
        <v>1674</v>
      </c>
      <c r="M46" s="359" t="s">
        <v>1695</v>
      </c>
      <c r="N46" s="258">
        <v>0</v>
      </c>
      <c r="O46" s="162"/>
      <c r="P46" s="255" t="s">
        <v>1674</v>
      </c>
      <c r="Q46" s="162"/>
      <c r="R46" s="359" t="s">
        <v>1695</v>
      </c>
      <c r="S46" s="258">
        <v>0</v>
      </c>
      <c r="T46" s="162"/>
      <c r="U46" s="359" t="s">
        <v>1674</v>
      </c>
      <c r="V46" s="359" t="s">
        <v>1695</v>
      </c>
      <c r="W46" s="258">
        <v>84421.61</v>
      </c>
      <c r="X46" s="162"/>
      <c r="Y46" s="255" t="s">
        <v>1674</v>
      </c>
      <c r="Z46" s="162"/>
      <c r="AA46" s="359" t="s">
        <v>1695</v>
      </c>
      <c r="AB46" s="258">
        <v>13177054.609999999</v>
      </c>
      <c r="AC46" s="162"/>
      <c r="AE46" s="359" t="s">
        <v>1674</v>
      </c>
    </row>
    <row r="47" spans="4:31" ht="9.9499999999999993" customHeight="1" x14ac:dyDescent="0.25">
      <c r="D47" s="196" t="s">
        <v>1674</v>
      </c>
      <c r="E47" s="232" t="s">
        <v>2007</v>
      </c>
      <c r="F47" s="209"/>
      <c r="G47" s="209"/>
      <c r="H47" s="196" t="s">
        <v>1674</v>
      </c>
      <c r="I47" s="359" t="s">
        <v>1695</v>
      </c>
      <c r="J47" s="258">
        <v>17597018.079999998</v>
      </c>
      <c r="K47" s="162"/>
      <c r="L47" s="359" t="s">
        <v>1674</v>
      </c>
      <c r="M47" s="359" t="s">
        <v>1695</v>
      </c>
      <c r="N47" s="258">
        <v>0</v>
      </c>
      <c r="O47" s="162"/>
      <c r="P47" s="255" t="s">
        <v>1674</v>
      </c>
      <c r="Q47" s="162"/>
      <c r="R47" s="359" t="s">
        <v>1695</v>
      </c>
      <c r="S47" s="258">
        <v>0</v>
      </c>
      <c r="T47" s="162"/>
      <c r="U47" s="359" t="s">
        <v>1674</v>
      </c>
      <c r="V47" s="359" t="s">
        <v>1695</v>
      </c>
      <c r="W47" s="258">
        <v>0</v>
      </c>
      <c r="X47" s="162"/>
      <c r="Y47" s="255" t="s">
        <v>1674</v>
      </c>
      <c r="Z47" s="162"/>
      <c r="AA47" s="359" t="s">
        <v>1695</v>
      </c>
      <c r="AB47" s="258">
        <v>17597018.079999998</v>
      </c>
      <c r="AC47" s="162"/>
      <c r="AE47" s="359" t="s">
        <v>1674</v>
      </c>
    </row>
    <row r="48" spans="4:31" ht="9.9499999999999993" customHeight="1" x14ac:dyDescent="0.25">
      <c r="D48" s="196" t="s">
        <v>1674</v>
      </c>
      <c r="E48" s="232" t="s">
        <v>2008</v>
      </c>
      <c r="F48" s="209"/>
      <c r="G48" s="209"/>
      <c r="H48" s="196" t="s">
        <v>1674</v>
      </c>
      <c r="I48" s="359" t="s">
        <v>1695</v>
      </c>
      <c r="J48" s="258">
        <v>23946688.210000001</v>
      </c>
      <c r="K48" s="162"/>
      <c r="L48" s="359" t="s">
        <v>1674</v>
      </c>
      <c r="M48" s="359" t="s">
        <v>1695</v>
      </c>
      <c r="N48" s="258">
        <v>0</v>
      </c>
      <c r="O48" s="162"/>
      <c r="P48" s="255" t="s">
        <v>1674</v>
      </c>
      <c r="Q48" s="162"/>
      <c r="R48" s="359" t="s">
        <v>1695</v>
      </c>
      <c r="S48" s="258">
        <v>0</v>
      </c>
      <c r="T48" s="162"/>
      <c r="U48" s="359" t="s">
        <v>1674</v>
      </c>
      <c r="V48" s="359" t="s">
        <v>1695</v>
      </c>
      <c r="W48" s="258">
        <v>0</v>
      </c>
      <c r="X48" s="162"/>
      <c r="Y48" s="255" t="s">
        <v>1674</v>
      </c>
      <c r="Z48" s="162"/>
      <c r="AA48" s="359" t="s">
        <v>1695</v>
      </c>
      <c r="AB48" s="258">
        <v>23946688.210000001</v>
      </c>
      <c r="AC48" s="162"/>
      <c r="AE48" s="359" t="s">
        <v>1674</v>
      </c>
    </row>
    <row r="49" spans="4:31" ht="9.9499999999999993" customHeight="1" x14ac:dyDescent="0.25">
      <c r="D49" s="196" t="s">
        <v>1674</v>
      </c>
      <c r="E49" s="232" t="s">
        <v>2009</v>
      </c>
      <c r="F49" s="209"/>
      <c r="G49" s="209"/>
      <c r="H49" s="196" t="s">
        <v>1674</v>
      </c>
      <c r="I49" s="359" t="s">
        <v>1695</v>
      </c>
      <c r="J49" s="258">
        <v>28768315.300000001</v>
      </c>
      <c r="K49" s="162"/>
      <c r="L49" s="359" t="s">
        <v>1674</v>
      </c>
      <c r="M49" s="359" t="s">
        <v>1695</v>
      </c>
      <c r="N49" s="258">
        <v>131067.65</v>
      </c>
      <c r="O49" s="162"/>
      <c r="P49" s="255" t="s">
        <v>1674</v>
      </c>
      <c r="Q49" s="162"/>
      <c r="R49" s="359" t="s">
        <v>1695</v>
      </c>
      <c r="S49" s="258">
        <v>194510.63</v>
      </c>
      <c r="T49" s="162"/>
      <c r="U49" s="359" t="s">
        <v>1674</v>
      </c>
      <c r="V49" s="359" t="s">
        <v>1695</v>
      </c>
      <c r="W49" s="258">
        <v>220557.11</v>
      </c>
      <c r="X49" s="162"/>
      <c r="Y49" s="255" t="s">
        <v>1674</v>
      </c>
      <c r="Z49" s="162"/>
      <c r="AA49" s="359" t="s">
        <v>1695</v>
      </c>
      <c r="AB49" s="258">
        <v>29314450.690000001</v>
      </c>
      <c r="AC49" s="162"/>
      <c r="AE49" s="359" t="s">
        <v>1674</v>
      </c>
    </row>
    <row r="50" spans="4:31" ht="9.9499999999999993" customHeight="1" x14ac:dyDescent="0.25">
      <c r="D50" s="196" t="s">
        <v>1674</v>
      </c>
      <c r="E50" s="232" t="s">
        <v>2010</v>
      </c>
      <c r="F50" s="209"/>
      <c r="G50" s="209"/>
      <c r="H50" s="196" t="s">
        <v>1674</v>
      </c>
      <c r="I50" s="359" t="s">
        <v>1695</v>
      </c>
      <c r="J50" s="258">
        <v>35541803.119999997</v>
      </c>
      <c r="K50" s="162"/>
      <c r="L50" s="359" t="s">
        <v>1674</v>
      </c>
      <c r="M50" s="359" t="s">
        <v>1695</v>
      </c>
      <c r="N50" s="258">
        <v>0</v>
      </c>
      <c r="O50" s="162"/>
      <c r="P50" s="255" t="s">
        <v>1674</v>
      </c>
      <c r="Q50" s="162"/>
      <c r="R50" s="359" t="s">
        <v>1695</v>
      </c>
      <c r="S50" s="258">
        <v>0</v>
      </c>
      <c r="T50" s="162"/>
      <c r="U50" s="359" t="s">
        <v>1674</v>
      </c>
      <c r="V50" s="359" t="s">
        <v>1695</v>
      </c>
      <c r="W50" s="258">
        <v>0</v>
      </c>
      <c r="X50" s="162"/>
      <c r="Y50" s="255" t="s">
        <v>1674</v>
      </c>
      <c r="Z50" s="162"/>
      <c r="AA50" s="359" t="s">
        <v>1695</v>
      </c>
      <c r="AB50" s="258">
        <v>35541803.119999997</v>
      </c>
      <c r="AC50" s="162"/>
      <c r="AE50" s="359" t="s">
        <v>1674</v>
      </c>
    </row>
    <row r="51" spans="4:31" ht="9.9499999999999993" customHeight="1" x14ac:dyDescent="0.25">
      <c r="D51" s="196" t="s">
        <v>1674</v>
      </c>
      <c r="E51" s="232" t="s">
        <v>2011</v>
      </c>
      <c r="F51" s="209"/>
      <c r="G51" s="209"/>
      <c r="H51" s="196" t="s">
        <v>1674</v>
      </c>
      <c r="I51" s="359" t="s">
        <v>1695</v>
      </c>
      <c r="J51" s="258">
        <v>45186748.890000001</v>
      </c>
      <c r="K51" s="162"/>
      <c r="L51" s="359" t="s">
        <v>1674</v>
      </c>
      <c r="M51" s="359" t="s">
        <v>1695</v>
      </c>
      <c r="N51" s="258">
        <v>413406.63</v>
      </c>
      <c r="O51" s="162"/>
      <c r="P51" s="255" t="s">
        <v>1674</v>
      </c>
      <c r="Q51" s="162"/>
      <c r="R51" s="359" t="s">
        <v>1695</v>
      </c>
      <c r="S51" s="258">
        <v>0</v>
      </c>
      <c r="T51" s="162"/>
      <c r="U51" s="359" t="s">
        <v>1674</v>
      </c>
      <c r="V51" s="359" t="s">
        <v>1695</v>
      </c>
      <c r="W51" s="258">
        <v>264144.69</v>
      </c>
      <c r="X51" s="162"/>
      <c r="Y51" s="255" t="s">
        <v>1674</v>
      </c>
      <c r="Z51" s="162"/>
      <c r="AA51" s="359" t="s">
        <v>1695</v>
      </c>
      <c r="AB51" s="258">
        <v>45864300.210000001</v>
      </c>
      <c r="AC51" s="162"/>
      <c r="AE51" s="359" t="s">
        <v>1674</v>
      </c>
    </row>
    <row r="52" spans="4:31" ht="9.9499999999999993" customHeight="1" x14ac:dyDescent="0.25">
      <c r="D52" s="196" t="s">
        <v>1674</v>
      </c>
      <c r="E52" s="232" t="s">
        <v>2012</v>
      </c>
      <c r="F52" s="209"/>
      <c r="G52" s="209"/>
      <c r="H52" s="196" t="s">
        <v>1674</v>
      </c>
      <c r="I52" s="359" t="s">
        <v>1695</v>
      </c>
      <c r="J52" s="258">
        <v>36599867.25</v>
      </c>
      <c r="K52" s="162"/>
      <c r="L52" s="359" t="s">
        <v>1674</v>
      </c>
      <c r="M52" s="359" t="s">
        <v>1695</v>
      </c>
      <c r="N52" s="258">
        <v>0</v>
      </c>
      <c r="O52" s="162"/>
      <c r="P52" s="255" t="s">
        <v>1674</v>
      </c>
      <c r="Q52" s="162"/>
      <c r="R52" s="359" t="s">
        <v>1695</v>
      </c>
      <c r="S52" s="258">
        <v>0</v>
      </c>
      <c r="T52" s="162"/>
      <c r="U52" s="359" t="s">
        <v>1674</v>
      </c>
      <c r="V52" s="359" t="s">
        <v>1695</v>
      </c>
      <c r="W52" s="258">
        <v>505375.56</v>
      </c>
      <c r="X52" s="162"/>
      <c r="Y52" s="255" t="s">
        <v>1674</v>
      </c>
      <c r="Z52" s="162"/>
      <c r="AA52" s="359" t="s">
        <v>1695</v>
      </c>
      <c r="AB52" s="258">
        <v>37105242.810000002</v>
      </c>
      <c r="AC52" s="162"/>
      <c r="AE52" s="359" t="s">
        <v>1674</v>
      </c>
    </row>
    <row r="53" spans="4:31" ht="9.9499999999999993" customHeight="1" x14ac:dyDescent="0.25">
      <c r="D53" s="196" t="s">
        <v>1674</v>
      </c>
      <c r="E53" s="232" t="s">
        <v>2013</v>
      </c>
      <c r="F53" s="209"/>
      <c r="G53" s="209"/>
      <c r="H53" s="196" t="s">
        <v>1674</v>
      </c>
      <c r="I53" s="359" t="s">
        <v>1695</v>
      </c>
      <c r="J53" s="258">
        <v>35031836.109999999</v>
      </c>
      <c r="K53" s="162"/>
      <c r="L53" s="359" t="s">
        <v>1674</v>
      </c>
      <c r="M53" s="359" t="s">
        <v>1695</v>
      </c>
      <c r="N53" s="258">
        <v>0</v>
      </c>
      <c r="O53" s="162"/>
      <c r="P53" s="255" t="s">
        <v>1674</v>
      </c>
      <c r="Q53" s="162"/>
      <c r="R53" s="359" t="s">
        <v>1695</v>
      </c>
      <c r="S53" s="258">
        <v>0</v>
      </c>
      <c r="T53" s="162"/>
      <c r="U53" s="359" t="s">
        <v>1674</v>
      </c>
      <c r="V53" s="359" t="s">
        <v>1695</v>
      </c>
      <c r="W53" s="258">
        <v>0</v>
      </c>
      <c r="X53" s="162"/>
      <c r="Y53" s="255" t="s">
        <v>1674</v>
      </c>
      <c r="Z53" s="162"/>
      <c r="AA53" s="359" t="s">
        <v>1695</v>
      </c>
      <c r="AB53" s="258">
        <v>35031836.109999999</v>
      </c>
      <c r="AC53" s="162"/>
      <c r="AE53" s="359" t="s">
        <v>1674</v>
      </c>
    </row>
    <row r="54" spans="4:31" ht="9.9499999999999993" customHeight="1" x14ac:dyDescent="0.25">
      <c r="D54" s="196" t="s">
        <v>1674</v>
      </c>
      <c r="E54" s="232" t="s">
        <v>2014</v>
      </c>
      <c r="F54" s="209"/>
      <c r="G54" s="209"/>
      <c r="H54" s="196" t="s">
        <v>1674</v>
      </c>
      <c r="I54" s="359" t="s">
        <v>1695</v>
      </c>
      <c r="J54" s="258">
        <v>31113344.670000002</v>
      </c>
      <c r="K54" s="162"/>
      <c r="L54" s="359" t="s">
        <v>1674</v>
      </c>
      <c r="M54" s="359" t="s">
        <v>1695</v>
      </c>
      <c r="N54" s="258">
        <v>0</v>
      </c>
      <c r="O54" s="162"/>
      <c r="P54" s="255" t="s">
        <v>1674</v>
      </c>
      <c r="Q54" s="162"/>
      <c r="R54" s="359" t="s">
        <v>1695</v>
      </c>
      <c r="S54" s="258">
        <v>0</v>
      </c>
      <c r="T54" s="162"/>
      <c r="U54" s="359" t="s">
        <v>1674</v>
      </c>
      <c r="V54" s="359" t="s">
        <v>1695</v>
      </c>
      <c r="W54" s="258">
        <v>363748.98</v>
      </c>
      <c r="X54" s="162"/>
      <c r="Y54" s="255" t="s">
        <v>1674</v>
      </c>
      <c r="Z54" s="162"/>
      <c r="AA54" s="359" t="s">
        <v>1695</v>
      </c>
      <c r="AB54" s="258">
        <v>31477093.649999999</v>
      </c>
      <c r="AC54" s="162"/>
      <c r="AE54" s="359" t="s">
        <v>1674</v>
      </c>
    </row>
    <row r="55" spans="4:31" ht="9.9499999999999993" customHeight="1" x14ac:dyDescent="0.25">
      <c r="D55" s="196" t="s">
        <v>1674</v>
      </c>
      <c r="E55" s="232" t="s">
        <v>2015</v>
      </c>
      <c r="F55" s="209"/>
      <c r="G55" s="209"/>
      <c r="H55" s="196" t="s">
        <v>1674</v>
      </c>
      <c r="I55" s="359" t="s">
        <v>1695</v>
      </c>
      <c r="J55" s="258">
        <v>27648731.43</v>
      </c>
      <c r="K55" s="162"/>
      <c r="L55" s="359" t="s">
        <v>1674</v>
      </c>
      <c r="M55" s="359" t="s">
        <v>1695</v>
      </c>
      <c r="N55" s="258">
        <v>0</v>
      </c>
      <c r="O55" s="162"/>
      <c r="P55" s="255" t="s">
        <v>1674</v>
      </c>
      <c r="Q55" s="162"/>
      <c r="R55" s="359" t="s">
        <v>1695</v>
      </c>
      <c r="S55" s="258">
        <v>0</v>
      </c>
      <c r="T55" s="162"/>
      <c r="U55" s="359" t="s">
        <v>1674</v>
      </c>
      <c r="V55" s="359" t="s">
        <v>1695</v>
      </c>
      <c r="W55" s="258">
        <v>103571.1</v>
      </c>
      <c r="X55" s="162"/>
      <c r="Y55" s="255" t="s">
        <v>1674</v>
      </c>
      <c r="Z55" s="162"/>
      <c r="AA55" s="359" t="s">
        <v>1695</v>
      </c>
      <c r="AB55" s="258">
        <v>27752302.530000001</v>
      </c>
      <c r="AC55" s="162"/>
      <c r="AE55" s="359" t="s">
        <v>1674</v>
      </c>
    </row>
    <row r="56" spans="4:31" ht="9.9499999999999993" customHeight="1" x14ac:dyDescent="0.25">
      <c r="D56" s="196" t="s">
        <v>1674</v>
      </c>
      <c r="E56" s="232" t="s">
        <v>2016</v>
      </c>
      <c r="F56" s="209"/>
      <c r="G56" s="209"/>
      <c r="H56" s="196" t="s">
        <v>1674</v>
      </c>
      <c r="I56" s="359" t="s">
        <v>1695</v>
      </c>
      <c r="J56" s="258">
        <v>5174693.8899999997</v>
      </c>
      <c r="K56" s="162"/>
      <c r="L56" s="359" t="s">
        <v>1674</v>
      </c>
      <c r="M56" s="359" t="s">
        <v>1695</v>
      </c>
      <c r="N56" s="258">
        <v>0</v>
      </c>
      <c r="O56" s="162"/>
      <c r="P56" s="255" t="s">
        <v>1674</v>
      </c>
      <c r="Q56" s="162"/>
      <c r="R56" s="359" t="s">
        <v>1695</v>
      </c>
      <c r="S56" s="258">
        <v>0</v>
      </c>
      <c r="T56" s="162"/>
      <c r="U56" s="359" t="s">
        <v>1674</v>
      </c>
      <c r="V56" s="359" t="s">
        <v>1695</v>
      </c>
      <c r="W56" s="258">
        <v>0</v>
      </c>
      <c r="X56" s="162"/>
      <c r="Y56" s="255" t="s">
        <v>1674</v>
      </c>
      <c r="Z56" s="162"/>
      <c r="AA56" s="359" t="s">
        <v>1695</v>
      </c>
      <c r="AB56" s="258">
        <v>5174693.8899999997</v>
      </c>
      <c r="AC56" s="162"/>
      <c r="AE56" s="359" t="s">
        <v>1674</v>
      </c>
    </row>
    <row r="57" spans="4:31" ht="9.9499999999999993" customHeight="1" x14ac:dyDescent="0.25">
      <c r="D57" s="196" t="s">
        <v>1674</v>
      </c>
      <c r="E57" s="195" t="s">
        <v>2060</v>
      </c>
      <c r="F57" s="162"/>
      <c r="G57" s="162"/>
      <c r="H57" s="196" t="s">
        <v>1674</v>
      </c>
      <c r="I57" s="359" t="s">
        <v>1695</v>
      </c>
      <c r="J57" s="258">
        <v>153438.24</v>
      </c>
      <c r="K57" s="162"/>
      <c r="L57" s="359" t="s">
        <v>1674</v>
      </c>
      <c r="M57" s="359" t="s">
        <v>1695</v>
      </c>
      <c r="N57" s="258">
        <v>0</v>
      </c>
      <c r="O57" s="162"/>
      <c r="P57" s="255" t="s">
        <v>1674</v>
      </c>
      <c r="Q57" s="162"/>
      <c r="R57" s="359" t="s">
        <v>1695</v>
      </c>
      <c r="S57" s="258">
        <v>0</v>
      </c>
      <c r="T57" s="162"/>
      <c r="U57" s="359" t="s">
        <v>1674</v>
      </c>
      <c r="V57" s="359" t="s">
        <v>1695</v>
      </c>
      <c r="W57" s="258">
        <v>0</v>
      </c>
      <c r="X57" s="162"/>
      <c r="Y57" s="255" t="s">
        <v>1674</v>
      </c>
      <c r="Z57" s="162"/>
      <c r="AA57" s="359" t="s">
        <v>1695</v>
      </c>
      <c r="AB57" s="258">
        <v>153438.24</v>
      </c>
      <c r="AC57" s="162"/>
      <c r="AE57" s="359" t="s">
        <v>1674</v>
      </c>
    </row>
    <row r="58" spans="4:31" ht="15.75" thickBot="1" x14ac:dyDescent="0.3">
      <c r="D58" s="196" t="s">
        <v>1674</v>
      </c>
      <c r="E58" s="274" t="s">
        <v>1674</v>
      </c>
      <c r="F58" s="162"/>
      <c r="G58" s="162"/>
      <c r="H58" s="360" t="s">
        <v>1674</v>
      </c>
      <c r="I58" s="361" t="s">
        <v>1695</v>
      </c>
      <c r="J58" s="362">
        <v>319442835.35000002</v>
      </c>
      <c r="K58" s="194"/>
      <c r="L58" s="360" t="s">
        <v>1674</v>
      </c>
      <c r="M58" s="361" t="s">
        <v>1695</v>
      </c>
      <c r="N58" s="362">
        <v>544474.28</v>
      </c>
      <c r="O58" s="194"/>
      <c r="P58" s="274" t="s">
        <v>1674</v>
      </c>
      <c r="Q58" s="162"/>
      <c r="R58" s="361" t="s">
        <v>1695</v>
      </c>
      <c r="S58" s="362">
        <v>194510.63</v>
      </c>
      <c r="T58" s="194"/>
      <c r="U58" s="360" t="s">
        <v>1674</v>
      </c>
      <c r="V58" s="361" t="s">
        <v>1695</v>
      </c>
      <c r="W58" s="362">
        <v>1541819.05</v>
      </c>
      <c r="X58" s="194"/>
      <c r="Y58" s="274" t="s">
        <v>1674</v>
      </c>
      <c r="Z58" s="162"/>
      <c r="AA58" s="361" t="s">
        <v>1695</v>
      </c>
      <c r="AB58" s="362">
        <v>321723639.31</v>
      </c>
      <c r="AC58" s="194"/>
      <c r="AE58" s="360" t="s">
        <v>1674</v>
      </c>
    </row>
    <row r="59" spans="4:31" ht="15.75" thickTop="1" x14ac:dyDescent="0.25">
      <c r="D59" s="363" t="s">
        <v>1674</v>
      </c>
      <c r="E59" s="364" t="s">
        <v>1674</v>
      </c>
      <c r="F59" s="162"/>
      <c r="G59" s="162"/>
      <c r="H59" s="363" t="s">
        <v>1674</v>
      </c>
      <c r="I59" s="363" t="s">
        <v>1674</v>
      </c>
      <c r="J59" s="364" t="s">
        <v>1674</v>
      </c>
      <c r="K59" s="162"/>
      <c r="L59" s="363" t="s">
        <v>1674</v>
      </c>
      <c r="M59" s="363" t="s">
        <v>1674</v>
      </c>
      <c r="N59" s="364" t="s">
        <v>1674</v>
      </c>
      <c r="O59" s="162"/>
      <c r="P59" s="364" t="s">
        <v>1674</v>
      </c>
      <c r="Q59" s="162"/>
      <c r="R59" s="363" t="s">
        <v>1674</v>
      </c>
      <c r="S59" s="364" t="s">
        <v>1674</v>
      </c>
      <c r="T59" s="162"/>
      <c r="U59" s="363" t="s">
        <v>1674</v>
      </c>
      <c r="V59" s="363" t="s">
        <v>1674</v>
      </c>
      <c r="W59" s="364" t="s">
        <v>1674</v>
      </c>
      <c r="X59" s="162"/>
      <c r="Y59" s="364" t="s">
        <v>1674</v>
      </c>
      <c r="Z59" s="162"/>
      <c r="AA59" s="363" t="s">
        <v>1674</v>
      </c>
      <c r="AB59" s="364" t="s">
        <v>1674</v>
      </c>
      <c r="AC59" s="162"/>
      <c r="AE59" s="363" t="s">
        <v>1674</v>
      </c>
    </row>
    <row r="60" spans="4:31" hidden="1" x14ac:dyDescent="0.25">
      <c r="D60" s="346" t="s">
        <v>1674</v>
      </c>
      <c r="E60" s="347" t="s">
        <v>1674</v>
      </c>
      <c r="F60" s="162"/>
      <c r="G60" s="162"/>
      <c r="H60" s="346" t="s">
        <v>1674</v>
      </c>
      <c r="I60" s="346" t="s">
        <v>1674</v>
      </c>
      <c r="J60" s="347" t="s">
        <v>1674</v>
      </c>
      <c r="K60" s="162"/>
      <c r="L60" s="346" t="s">
        <v>1674</v>
      </c>
      <c r="M60" s="346" t="s">
        <v>1674</v>
      </c>
      <c r="N60" s="347" t="s">
        <v>1674</v>
      </c>
      <c r="O60" s="162"/>
      <c r="P60" s="347" t="s">
        <v>1674</v>
      </c>
      <c r="Q60" s="162"/>
      <c r="R60" s="346" t="s">
        <v>1674</v>
      </c>
      <c r="S60" s="347" t="s">
        <v>1674</v>
      </c>
      <c r="T60" s="162"/>
      <c r="U60" s="346" t="s">
        <v>1674</v>
      </c>
      <c r="V60" s="346" t="s">
        <v>1674</v>
      </c>
      <c r="W60" s="347" t="s">
        <v>1674</v>
      </c>
      <c r="X60" s="162"/>
      <c r="Y60" s="348" t="s">
        <v>1674</v>
      </c>
      <c r="Z60" s="162"/>
      <c r="AA60" s="349" t="s">
        <v>1674</v>
      </c>
      <c r="AB60" s="348" t="s">
        <v>1674</v>
      </c>
      <c r="AC60" s="162"/>
      <c r="AE60" s="349" t="s">
        <v>1674</v>
      </c>
    </row>
    <row r="61" spans="4:31" ht="24.95" customHeight="1" x14ac:dyDescent="0.25">
      <c r="D61" s="229" t="s">
        <v>1956</v>
      </c>
      <c r="E61" s="350" t="s">
        <v>2054</v>
      </c>
      <c r="F61" s="284"/>
      <c r="G61" s="284"/>
      <c r="H61" s="351" t="s">
        <v>1674</v>
      </c>
      <c r="I61" s="352" t="s">
        <v>2055</v>
      </c>
      <c r="J61" s="284"/>
      <c r="K61" s="284"/>
      <c r="L61" s="353" t="s">
        <v>1674</v>
      </c>
      <c r="M61" s="352" t="s">
        <v>2056</v>
      </c>
      <c r="N61" s="284"/>
      <c r="O61" s="284"/>
      <c r="P61" s="354" t="s">
        <v>1674</v>
      </c>
      <c r="Q61" s="162"/>
      <c r="R61" s="352" t="s">
        <v>2057</v>
      </c>
      <c r="S61" s="284"/>
      <c r="T61" s="284"/>
      <c r="U61" s="353" t="s">
        <v>1674</v>
      </c>
      <c r="V61" s="352" t="s">
        <v>2058</v>
      </c>
      <c r="W61" s="284"/>
      <c r="X61" s="284"/>
      <c r="Y61" s="355" t="s">
        <v>1674</v>
      </c>
      <c r="Z61" s="162"/>
      <c r="AA61" s="356" t="s">
        <v>89</v>
      </c>
      <c r="AB61" s="284"/>
      <c r="AC61" s="284"/>
      <c r="AE61" s="357" t="s">
        <v>1674</v>
      </c>
    </row>
    <row r="62" spans="4:31" x14ac:dyDescent="0.25">
      <c r="D62" s="358" t="s">
        <v>1619</v>
      </c>
      <c r="E62" s="255" t="s">
        <v>1674</v>
      </c>
      <c r="F62" s="162"/>
      <c r="G62" s="162"/>
      <c r="H62" s="359" t="s">
        <v>1674</v>
      </c>
      <c r="I62" s="359" t="s">
        <v>1674</v>
      </c>
      <c r="J62" s="255" t="s">
        <v>1674</v>
      </c>
      <c r="K62" s="162"/>
      <c r="L62" s="359" t="s">
        <v>1674</v>
      </c>
      <c r="M62" s="359" t="s">
        <v>1674</v>
      </c>
      <c r="N62" s="255" t="s">
        <v>1674</v>
      </c>
      <c r="O62" s="162"/>
      <c r="P62" s="255" t="s">
        <v>1674</v>
      </c>
      <c r="Q62" s="162"/>
      <c r="R62" s="359" t="s">
        <v>1674</v>
      </c>
      <c r="S62" s="255" t="s">
        <v>1674</v>
      </c>
      <c r="T62" s="162"/>
      <c r="U62" s="359" t="s">
        <v>1674</v>
      </c>
      <c r="V62" s="359" t="s">
        <v>1674</v>
      </c>
      <c r="W62" s="255" t="s">
        <v>1674</v>
      </c>
      <c r="X62" s="162"/>
      <c r="Y62" s="255" t="s">
        <v>1674</v>
      </c>
      <c r="Z62" s="162"/>
      <c r="AA62" s="359" t="s">
        <v>1674</v>
      </c>
      <c r="AB62" s="255" t="s">
        <v>1674</v>
      </c>
      <c r="AC62" s="162"/>
      <c r="AE62" s="359" t="s">
        <v>1674</v>
      </c>
    </row>
    <row r="63" spans="4:31" ht="9.9499999999999993" customHeight="1" x14ac:dyDescent="0.25">
      <c r="D63" s="196" t="s">
        <v>1674</v>
      </c>
      <c r="E63" s="195" t="s">
        <v>2059</v>
      </c>
      <c r="F63" s="162"/>
      <c r="G63" s="162"/>
      <c r="H63" s="196" t="s">
        <v>1674</v>
      </c>
      <c r="I63" s="359" t="s">
        <v>1695</v>
      </c>
      <c r="J63" s="258">
        <v>15734631.789999999</v>
      </c>
      <c r="K63" s="162"/>
      <c r="L63" s="359" t="s">
        <v>1674</v>
      </c>
      <c r="M63" s="359" t="s">
        <v>1695</v>
      </c>
      <c r="N63" s="258">
        <v>57394.36</v>
      </c>
      <c r="O63" s="162"/>
      <c r="P63" s="255" t="s">
        <v>1674</v>
      </c>
      <c r="Q63" s="162"/>
      <c r="R63" s="359" t="s">
        <v>1695</v>
      </c>
      <c r="S63" s="258">
        <v>0</v>
      </c>
      <c r="T63" s="162"/>
      <c r="U63" s="359" t="s">
        <v>1674</v>
      </c>
      <c r="V63" s="359" t="s">
        <v>1695</v>
      </c>
      <c r="W63" s="258">
        <v>0</v>
      </c>
      <c r="X63" s="162"/>
      <c r="Y63" s="255" t="s">
        <v>1674</v>
      </c>
      <c r="Z63" s="162"/>
      <c r="AA63" s="359" t="s">
        <v>1695</v>
      </c>
      <c r="AB63" s="258">
        <v>15792026.15</v>
      </c>
      <c r="AC63" s="162"/>
      <c r="AE63" s="359" t="s">
        <v>1674</v>
      </c>
    </row>
    <row r="64" spans="4:31" ht="9.9499999999999993" customHeight="1" x14ac:dyDescent="0.25">
      <c r="D64" s="196" t="s">
        <v>1674</v>
      </c>
      <c r="E64" s="232" t="s">
        <v>2005</v>
      </c>
      <c r="F64" s="209"/>
      <c r="G64" s="209"/>
      <c r="H64" s="196" t="s">
        <v>1674</v>
      </c>
      <c r="I64" s="359" t="s">
        <v>1695</v>
      </c>
      <c r="J64" s="258">
        <v>17482405.670000002</v>
      </c>
      <c r="K64" s="162"/>
      <c r="L64" s="359" t="s">
        <v>1674</v>
      </c>
      <c r="M64" s="359" t="s">
        <v>1695</v>
      </c>
      <c r="N64" s="258">
        <v>538364.21</v>
      </c>
      <c r="O64" s="162"/>
      <c r="P64" s="255" t="s">
        <v>1674</v>
      </c>
      <c r="Q64" s="162"/>
      <c r="R64" s="359" t="s">
        <v>1695</v>
      </c>
      <c r="S64" s="258">
        <v>55773.120000000003</v>
      </c>
      <c r="T64" s="162"/>
      <c r="U64" s="359" t="s">
        <v>1674</v>
      </c>
      <c r="V64" s="359" t="s">
        <v>1695</v>
      </c>
      <c r="W64" s="258">
        <v>53140.53</v>
      </c>
      <c r="X64" s="162"/>
      <c r="Y64" s="255" t="s">
        <v>1674</v>
      </c>
      <c r="Z64" s="162"/>
      <c r="AA64" s="359" t="s">
        <v>1695</v>
      </c>
      <c r="AB64" s="258">
        <v>18129683.530000001</v>
      </c>
      <c r="AC64" s="162"/>
      <c r="AE64" s="359" t="s">
        <v>1674</v>
      </c>
    </row>
    <row r="65" spans="4:31" ht="9.9499999999999993" customHeight="1" x14ac:dyDescent="0.25">
      <c r="D65" s="196" t="s">
        <v>1674</v>
      </c>
      <c r="E65" s="232" t="s">
        <v>2006</v>
      </c>
      <c r="F65" s="209"/>
      <c r="G65" s="209"/>
      <c r="H65" s="196" t="s">
        <v>1674</v>
      </c>
      <c r="I65" s="359" t="s">
        <v>1695</v>
      </c>
      <c r="J65" s="258">
        <v>24361224.460000001</v>
      </c>
      <c r="K65" s="162"/>
      <c r="L65" s="359" t="s">
        <v>1674</v>
      </c>
      <c r="M65" s="359" t="s">
        <v>1695</v>
      </c>
      <c r="N65" s="258">
        <v>62204.36</v>
      </c>
      <c r="O65" s="162"/>
      <c r="P65" s="255" t="s">
        <v>1674</v>
      </c>
      <c r="Q65" s="162"/>
      <c r="R65" s="359" t="s">
        <v>1695</v>
      </c>
      <c r="S65" s="258">
        <v>0</v>
      </c>
      <c r="T65" s="162"/>
      <c r="U65" s="359" t="s">
        <v>1674</v>
      </c>
      <c r="V65" s="359" t="s">
        <v>1695</v>
      </c>
      <c r="W65" s="258">
        <v>0</v>
      </c>
      <c r="X65" s="162"/>
      <c r="Y65" s="255" t="s">
        <v>1674</v>
      </c>
      <c r="Z65" s="162"/>
      <c r="AA65" s="359" t="s">
        <v>1695</v>
      </c>
      <c r="AB65" s="258">
        <v>24423428.82</v>
      </c>
      <c r="AC65" s="162"/>
      <c r="AE65" s="359" t="s">
        <v>1674</v>
      </c>
    </row>
    <row r="66" spans="4:31" ht="9.9499999999999993" customHeight="1" x14ac:dyDescent="0.25">
      <c r="D66" s="196" t="s">
        <v>1674</v>
      </c>
      <c r="E66" s="232" t="s">
        <v>2007</v>
      </c>
      <c r="F66" s="209"/>
      <c r="G66" s="209"/>
      <c r="H66" s="196" t="s">
        <v>1674</v>
      </c>
      <c r="I66" s="359" t="s">
        <v>1695</v>
      </c>
      <c r="J66" s="258">
        <v>27217700.109999999</v>
      </c>
      <c r="K66" s="162"/>
      <c r="L66" s="359" t="s">
        <v>1674</v>
      </c>
      <c r="M66" s="359" t="s">
        <v>1695</v>
      </c>
      <c r="N66" s="258">
        <v>172604.94</v>
      </c>
      <c r="O66" s="162"/>
      <c r="P66" s="255" t="s">
        <v>1674</v>
      </c>
      <c r="Q66" s="162"/>
      <c r="R66" s="359" t="s">
        <v>1695</v>
      </c>
      <c r="S66" s="258">
        <v>0</v>
      </c>
      <c r="T66" s="162"/>
      <c r="U66" s="359" t="s">
        <v>1674</v>
      </c>
      <c r="V66" s="359" t="s">
        <v>1695</v>
      </c>
      <c r="W66" s="258">
        <v>27144.79</v>
      </c>
      <c r="X66" s="162"/>
      <c r="Y66" s="255" t="s">
        <v>1674</v>
      </c>
      <c r="Z66" s="162"/>
      <c r="AA66" s="359" t="s">
        <v>1695</v>
      </c>
      <c r="AB66" s="258">
        <v>27417449.84</v>
      </c>
      <c r="AC66" s="162"/>
      <c r="AE66" s="359" t="s">
        <v>1674</v>
      </c>
    </row>
    <row r="67" spans="4:31" ht="9.9499999999999993" customHeight="1" x14ac:dyDescent="0.25">
      <c r="D67" s="196" t="s">
        <v>1674</v>
      </c>
      <c r="E67" s="232" t="s">
        <v>2008</v>
      </c>
      <c r="F67" s="209"/>
      <c r="G67" s="209"/>
      <c r="H67" s="196" t="s">
        <v>1674</v>
      </c>
      <c r="I67" s="359" t="s">
        <v>1695</v>
      </c>
      <c r="J67" s="258">
        <v>33697854.640000001</v>
      </c>
      <c r="K67" s="162"/>
      <c r="L67" s="359" t="s">
        <v>1674</v>
      </c>
      <c r="M67" s="359" t="s">
        <v>1695</v>
      </c>
      <c r="N67" s="258">
        <v>0</v>
      </c>
      <c r="O67" s="162"/>
      <c r="P67" s="255" t="s">
        <v>1674</v>
      </c>
      <c r="Q67" s="162"/>
      <c r="R67" s="359" t="s">
        <v>1695</v>
      </c>
      <c r="S67" s="258">
        <v>0</v>
      </c>
      <c r="T67" s="162"/>
      <c r="U67" s="359" t="s">
        <v>1674</v>
      </c>
      <c r="V67" s="359" t="s">
        <v>1695</v>
      </c>
      <c r="W67" s="258">
        <v>0</v>
      </c>
      <c r="X67" s="162"/>
      <c r="Y67" s="255" t="s">
        <v>1674</v>
      </c>
      <c r="Z67" s="162"/>
      <c r="AA67" s="359" t="s">
        <v>1695</v>
      </c>
      <c r="AB67" s="258">
        <v>33697854.640000001</v>
      </c>
      <c r="AC67" s="162"/>
      <c r="AE67" s="359" t="s">
        <v>1674</v>
      </c>
    </row>
    <row r="68" spans="4:31" ht="9.9499999999999993" customHeight="1" x14ac:dyDescent="0.25">
      <c r="D68" s="196" t="s">
        <v>1674</v>
      </c>
      <c r="E68" s="232" t="s">
        <v>2009</v>
      </c>
      <c r="F68" s="209"/>
      <c r="G68" s="209"/>
      <c r="H68" s="196" t="s">
        <v>1674</v>
      </c>
      <c r="I68" s="359" t="s">
        <v>1695</v>
      </c>
      <c r="J68" s="258">
        <v>32951429.109999999</v>
      </c>
      <c r="K68" s="162"/>
      <c r="L68" s="359" t="s">
        <v>1674</v>
      </c>
      <c r="M68" s="359" t="s">
        <v>1695</v>
      </c>
      <c r="N68" s="258">
        <v>0</v>
      </c>
      <c r="O68" s="162"/>
      <c r="P68" s="255" t="s">
        <v>1674</v>
      </c>
      <c r="Q68" s="162"/>
      <c r="R68" s="359" t="s">
        <v>1695</v>
      </c>
      <c r="S68" s="258">
        <v>0</v>
      </c>
      <c r="T68" s="162"/>
      <c r="U68" s="359" t="s">
        <v>1674</v>
      </c>
      <c r="V68" s="359" t="s">
        <v>1695</v>
      </c>
      <c r="W68" s="258">
        <v>129853.39</v>
      </c>
      <c r="X68" s="162"/>
      <c r="Y68" s="255" t="s">
        <v>1674</v>
      </c>
      <c r="Z68" s="162"/>
      <c r="AA68" s="359" t="s">
        <v>1695</v>
      </c>
      <c r="AB68" s="258">
        <v>33081282.5</v>
      </c>
      <c r="AC68" s="162"/>
      <c r="AE68" s="359" t="s">
        <v>1674</v>
      </c>
    </row>
    <row r="69" spans="4:31" ht="9.9499999999999993" customHeight="1" x14ac:dyDescent="0.25">
      <c r="D69" s="196" t="s">
        <v>1674</v>
      </c>
      <c r="E69" s="232" t="s">
        <v>2010</v>
      </c>
      <c r="F69" s="209"/>
      <c r="G69" s="209"/>
      <c r="H69" s="196" t="s">
        <v>1674</v>
      </c>
      <c r="I69" s="359" t="s">
        <v>1695</v>
      </c>
      <c r="J69" s="258">
        <v>36805579.229999997</v>
      </c>
      <c r="K69" s="162"/>
      <c r="L69" s="359" t="s">
        <v>1674</v>
      </c>
      <c r="M69" s="359" t="s">
        <v>1695</v>
      </c>
      <c r="N69" s="258">
        <v>0</v>
      </c>
      <c r="O69" s="162"/>
      <c r="P69" s="255" t="s">
        <v>1674</v>
      </c>
      <c r="Q69" s="162"/>
      <c r="R69" s="359" t="s">
        <v>1695</v>
      </c>
      <c r="S69" s="258">
        <v>0</v>
      </c>
      <c r="T69" s="162"/>
      <c r="U69" s="359" t="s">
        <v>1674</v>
      </c>
      <c r="V69" s="359" t="s">
        <v>1695</v>
      </c>
      <c r="W69" s="258">
        <v>0</v>
      </c>
      <c r="X69" s="162"/>
      <c r="Y69" s="255" t="s">
        <v>1674</v>
      </c>
      <c r="Z69" s="162"/>
      <c r="AA69" s="359" t="s">
        <v>1695</v>
      </c>
      <c r="AB69" s="258">
        <v>36805579.229999997</v>
      </c>
      <c r="AC69" s="162"/>
      <c r="AE69" s="359" t="s">
        <v>1674</v>
      </c>
    </row>
    <row r="70" spans="4:31" ht="9.9499999999999993" customHeight="1" x14ac:dyDescent="0.25">
      <c r="D70" s="196" t="s">
        <v>1674</v>
      </c>
      <c r="E70" s="232" t="s">
        <v>2011</v>
      </c>
      <c r="F70" s="209"/>
      <c r="G70" s="209"/>
      <c r="H70" s="196" t="s">
        <v>1674</v>
      </c>
      <c r="I70" s="359" t="s">
        <v>1695</v>
      </c>
      <c r="J70" s="258">
        <v>39858651.93</v>
      </c>
      <c r="K70" s="162"/>
      <c r="L70" s="359" t="s">
        <v>1674</v>
      </c>
      <c r="M70" s="359" t="s">
        <v>1695</v>
      </c>
      <c r="N70" s="258">
        <v>171186.57</v>
      </c>
      <c r="O70" s="162"/>
      <c r="P70" s="255" t="s">
        <v>1674</v>
      </c>
      <c r="Q70" s="162"/>
      <c r="R70" s="359" t="s">
        <v>1695</v>
      </c>
      <c r="S70" s="258">
        <v>122205.21</v>
      </c>
      <c r="T70" s="162"/>
      <c r="U70" s="359" t="s">
        <v>1674</v>
      </c>
      <c r="V70" s="359" t="s">
        <v>1695</v>
      </c>
      <c r="W70" s="258">
        <v>0</v>
      </c>
      <c r="X70" s="162"/>
      <c r="Y70" s="255" t="s">
        <v>1674</v>
      </c>
      <c r="Z70" s="162"/>
      <c r="AA70" s="359" t="s">
        <v>1695</v>
      </c>
      <c r="AB70" s="258">
        <v>40152043.710000001</v>
      </c>
      <c r="AC70" s="162"/>
      <c r="AE70" s="359" t="s">
        <v>1674</v>
      </c>
    </row>
    <row r="71" spans="4:31" ht="9.9499999999999993" customHeight="1" x14ac:dyDescent="0.25">
      <c r="D71" s="196" t="s">
        <v>1674</v>
      </c>
      <c r="E71" s="232" t="s">
        <v>2012</v>
      </c>
      <c r="F71" s="209"/>
      <c r="G71" s="209"/>
      <c r="H71" s="196" t="s">
        <v>1674</v>
      </c>
      <c r="I71" s="359" t="s">
        <v>1695</v>
      </c>
      <c r="J71" s="258">
        <v>39758346.93</v>
      </c>
      <c r="K71" s="162"/>
      <c r="L71" s="359" t="s">
        <v>1674</v>
      </c>
      <c r="M71" s="359" t="s">
        <v>1695</v>
      </c>
      <c r="N71" s="258">
        <v>0</v>
      </c>
      <c r="O71" s="162"/>
      <c r="P71" s="255" t="s">
        <v>1674</v>
      </c>
      <c r="Q71" s="162"/>
      <c r="R71" s="359" t="s">
        <v>1695</v>
      </c>
      <c r="S71" s="258">
        <v>0</v>
      </c>
      <c r="T71" s="162"/>
      <c r="U71" s="359" t="s">
        <v>1674</v>
      </c>
      <c r="V71" s="359" t="s">
        <v>1695</v>
      </c>
      <c r="W71" s="258">
        <v>0</v>
      </c>
      <c r="X71" s="162"/>
      <c r="Y71" s="255" t="s">
        <v>1674</v>
      </c>
      <c r="Z71" s="162"/>
      <c r="AA71" s="359" t="s">
        <v>1695</v>
      </c>
      <c r="AB71" s="258">
        <v>39758346.93</v>
      </c>
      <c r="AC71" s="162"/>
      <c r="AE71" s="359" t="s">
        <v>1674</v>
      </c>
    </row>
    <row r="72" spans="4:31" ht="9.9499999999999993" customHeight="1" x14ac:dyDescent="0.25">
      <c r="D72" s="196" t="s">
        <v>1674</v>
      </c>
      <c r="E72" s="232" t="s">
        <v>2013</v>
      </c>
      <c r="F72" s="209"/>
      <c r="G72" s="209"/>
      <c r="H72" s="196" t="s">
        <v>1674</v>
      </c>
      <c r="I72" s="359" t="s">
        <v>1695</v>
      </c>
      <c r="J72" s="258">
        <v>39336190.979999997</v>
      </c>
      <c r="K72" s="162"/>
      <c r="L72" s="359" t="s">
        <v>1674</v>
      </c>
      <c r="M72" s="359" t="s">
        <v>1695</v>
      </c>
      <c r="N72" s="258">
        <v>159192.45000000001</v>
      </c>
      <c r="O72" s="162"/>
      <c r="P72" s="255" t="s">
        <v>1674</v>
      </c>
      <c r="Q72" s="162"/>
      <c r="R72" s="359" t="s">
        <v>1695</v>
      </c>
      <c r="S72" s="258">
        <v>0</v>
      </c>
      <c r="T72" s="162"/>
      <c r="U72" s="359" t="s">
        <v>1674</v>
      </c>
      <c r="V72" s="359" t="s">
        <v>1695</v>
      </c>
      <c r="W72" s="258">
        <v>0</v>
      </c>
      <c r="X72" s="162"/>
      <c r="Y72" s="255" t="s">
        <v>1674</v>
      </c>
      <c r="Z72" s="162"/>
      <c r="AA72" s="359" t="s">
        <v>1695</v>
      </c>
      <c r="AB72" s="258">
        <v>39495383.43</v>
      </c>
      <c r="AC72" s="162"/>
      <c r="AE72" s="359" t="s">
        <v>1674</v>
      </c>
    </row>
    <row r="73" spans="4:31" ht="9.9499999999999993" customHeight="1" x14ac:dyDescent="0.25">
      <c r="D73" s="196" t="s">
        <v>1674</v>
      </c>
      <c r="E73" s="232" t="s">
        <v>2014</v>
      </c>
      <c r="F73" s="209"/>
      <c r="G73" s="209"/>
      <c r="H73" s="196" t="s">
        <v>1674</v>
      </c>
      <c r="I73" s="359" t="s">
        <v>1695</v>
      </c>
      <c r="J73" s="258">
        <v>26385089.399999999</v>
      </c>
      <c r="K73" s="162"/>
      <c r="L73" s="359" t="s">
        <v>1674</v>
      </c>
      <c r="M73" s="359" t="s">
        <v>1695</v>
      </c>
      <c r="N73" s="258">
        <v>0</v>
      </c>
      <c r="O73" s="162"/>
      <c r="P73" s="255" t="s">
        <v>1674</v>
      </c>
      <c r="Q73" s="162"/>
      <c r="R73" s="359" t="s">
        <v>1695</v>
      </c>
      <c r="S73" s="258">
        <v>0</v>
      </c>
      <c r="T73" s="162"/>
      <c r="U73" s="359" t="s">
        <v>1674</v>
      </c>
      <c r="V73" s="359" t="s">
        <v>1695</v>
      </c>
      <c r="W73" s="258">
        <v>0</v>
      </c>
      <c r="X73" s="162"/>
      <c r="Y73" s="255" t="s">
        <v>1674</v>
      </c>
      <c r="Z73" s="162"/>
      <c r="AA73" s="359" t="s">
        <v>1695</v>
      </c>
      <c r="AB73" s="258">
        <v>26385089.399999999</v>
      </c>
      <c r="AC73" s="162"/>
      <c r="AE73" s="359" t="s">
        <v>1674</v>
      </c>
    </row>
    <row r="74" spans="4:31" ht="9.9499999999999993" customHeight="1" x14ac:dyDescent="0.25">
      <c r="D74" s="196" t="s">
        <v>1674</v>
      </c>
      <c r="E74" s="232" t="s">
        <v>2015</v>
      </c>
      <c r="F74" s="209"/>
      <c r="G74" s="209"/>
      <c r="H74" s="196" t="s">
        <v>1674</v>
      </c>
      <c r="I74" s="359" t="s">
        <v>1695</v>
      </c>
      <c r="J74" s="258">
        <v>21258508.59</v>
      </c>
      <c r="K74" s="162"/>
      <c r="L74" s="359" t="s">
        <v>1674</v>
      </c>
      <c r="M74" s="359" t="s">
        <v>1695</v>
      </c>
      <c r="N74" s="258">
        <v>0</v>
      </c>
      <c r="O74" s="162"/>
      <c r="P74" s="255" t="s">
        <v>1674</v>
      </c>
      <c r="Q74" s="162"/>
      <c r="R74" s="359" t="s">
        <v>1695</v>
      </c>
      <c r="S74" s="258">
        <v>0</v>
      </c>
      <c r="T74" s="162"/>
      <c r="U74" s="359" t="s">
        <v>1674</v>
      </c>
      <c r="V74" s="359" t="s">
        <v>1695</v>
      </c>
      <c r="W74" s="258">
        <v>239851.83</v>
      </c>
      <c r="X74" s="162"/>
      <c r="Y74" s="255" t="s">
        <v>1674</v>
      </c>
      <c r="Z74" s="162"/>
      <c r="AA74" s="359" t="s">
        <v>1695</v>
      </c>
      <c r="AB74" s="258">
        <v>21498360.420000002</v>
      </c>
      <c r="AC74" s="162"/>
      <c r="AE74" s="359" t="s">
        <v>1674</v>
      </c>
    </row>
    <row r="75" spans="4:31" ht="9.9499999999999993" customHeight="1" x14ac:dyDescent="0.25">
      <c r="D75" s="196" t="s">
        <v>1674</v>
      </c>
      <c r="E75" s="232" t="s">
        <v>2016</v>
      </c>
      <c r="F75" s="209"/>
      <c r="G75" s="209"/>
      <c r="H75" s="196" t="s">
        <v>1674</v>
      </c>
      <c r="I75" s="359" t="s">
        <v>1695</v>
      </c>
      <c r="J75" s="258">
        <v>4405082.3600000003</v>
      </c>
      <c r="K75" s="162"/>
      <c r="L75" s="359" t="s">
        <v>1674</v>
      </c>
      <c r="M75" s="359" t="s">
        <v>1695</v>
      </c>
      <c r="N75" s="258">
        <v>0</v>
      </c>
      <c r="O75" s="162"/>
      <c r="P75" s="255" t="s">
        <v>1674</v>
      </c>
      <c r="Q75" s="162"/>
      <c r="R75" s="359" t="s">
        <v>1695</v>
      </c>
      <c r="S75" s="258">
        <v>0</v>
      </c>
      <c r="T75" s="162"/>
      <c r="U75" s="359" t="s">
        <v>1674</v>
      </c>
      <c r="V75" s="359" t="s">
        <v>1695</v>
      </c>
      <c r="W75" s="258">
        <v>0</v>
      </c>
      <c r="X75" s="162"/>
      <c r="Y75" s="255" t="s">
        <v>1674</v>
      </c>
      <c r="Z75" s="162"/>
      <c r="AA75" s="359" t="s">
        <v>1695</v>
      </c>
      <c r="AB75" s="258">
        <v>4405082.3600000003</v>
      </c>
      <c r="AC75" s="162"/>
      <c r="AE75" s="359" t="s">
        <v>1674</v>
      </c>
    </row>
    <row r="76" spans="4:31" ht="9.9499999999999993" customHeight="1" x14ac:dyDescent="0.25">
      <c r="D76" s="196" t="s">
        <v>1674</v>
      </c>
      <c r="E76" s="195" t="s">
        <v>2060</v>
      </c>
      <c r="F76" s="162"/>
      <c r="G76" s="162"/>
      <c r="H76" s="196" t="s">
        <v>1674</v>
      </c>
      <c r="I76" s="359" t="s">
        <v>1695</v>
      </c>
      <c r="J76" s="258">
        <v>604203.39</v>
      </c>
      <c r="K76" s="162"/>
      <c r="L76" s="359" t="s">
        <v>1674</v>
      </c>
      <c r="M76" s="359" t="s">
        <v>1695</v>
      </c>
      <c r="N76" s="258">
        <v>0</v>
      </c>
      <c r="O76" s="162"/>
      <c r="P76" s="255" t="s">
        <v>1674</v>
      </c>
      <c r="Q76" s="162"/>
      <c r="R76" s="359" t="s">
        <v>1695</v>
      </c>
      <c r="S76" s="258">
        <v>0</v>
      </c>
      <c r="T76" s="162"/>
      <c r="U76" s="359" t="s">
        <v>1674</v>
      </c>
      <c r="V76" s="359" t="s">
        <v>1695</v>
      </c>
      <c r="W76" s="258">
        <v>0</v>
      </c>
      <c r="X76" s="162"/>
      <c r="Y76" s="255" t="s">
        <v>1674</v>
      </c>
      <c r="Z76" s="162"/>
      <c r="AA76" s="359" t="s">
        <v>1695</v>
      </c>
      <c r="AB76" s="258">
        <v>604203.39</v>
      </c>
      <c r="AC76" s="162"/>
      <c r="AE76" s="359" t="s">
        <v>1674</v>
      </c>
    </row>
    <row r="77" spans="4:31" ht="15.75" thickBot="1" x14ac:dyDescent="0.3">
      <c r="D77" s="196" t="s">
        <v>1674</v>
      </c>
      <c r="E77" s="274" t="s">
        <v>1674</v>
      </c>
      <c r="F77" s="162"/>
      <c r="G77" s="162"/>
      <c r="H77" s="360" t="s">
        <v>1674</v>
      </c>
      <c r="I77" s="361" t="s">
        <v>1695</v>
      </c>
      <c r="J77" s="362">
        <v>359856898.58999997</v>
      </c>
      <c r="K77" s="194"/>
      <c r="L77" s="360" t="s">
        <v>1674</v>
      </c>
      <c r="M77" s="361" t="s">
        <v>1695</v>
      </c>
      <c r="N77" s="362">
        <v>1160946.8899999999</v>
      </c>
      <c r="O77" s="194"/>
      <c r="P77" s="274" t="s">
        <v>1674</v>
      </c>
      <c r="Q77" s="162"/>
      <c r="R77" s="361" t="s">
        <v>1695</v>
      </c>
      <c r="S77" s="362">
        <v>177978.33</v>
      </c>
      <c r="T77" s="194"/>
      <c r="U77" s="360" t="s">
        <v>1674</v>
      </c>
      <c r="V77" s="361" t="s">
        <v>1695</v>
      </c>
      <c r="W77" s="362">
        <v>449990.54</v>
      </c>
      <c r="X77" s="194"/>
      <c r="Y77" s="274" t="s">
        <v>1674</v>
      </c>
      <c r="Z77" s="162"/>
      <c r="AA77" s="361" t="s">
        <v>1695</v>
      </c>
      <c r="AB77" s="362">
        <v>361645814.35000002</v>
      </c>
      <c r="AC77" s="194"/>
      <c r="AE77" s="360" t="s">
        <v>1674</v>
      </c>
    </row>
    <row r="78" spans="4:31" ht="15.75" thickTop="1" x14ac:dyDescent="0.25">
      <c r="D78" s="363" t="s">
        <v>1674</v>
      </c>
      <c r="E78" s="364" t="s">
        <v>1674</v>
      </c>
      <c r="F78" s="162"/>
      <c r="G78" s="162"/>
      <c r="H78" s="363" t="s">
        <v>1674</v>
      </c>
      <c r="I78" s="363" t="s">
        <v>1674</v>
      </c>
      <c r="J78" s="364" t="s">
        <v>1674</v>
      </c>
      <c r="K78" s="162"/>
      <c r="L78" s="363" t="s">
        <v>1674</v>
      </c>
      <c r="M78" s="363" t="s">
        <v>1674</v>
      </c>
      <c r="N78" s="364" t="s">
        <v>1674</v>
      </c>
      <c r="O78" s="162"/>
      <c r="P78" s="364" t="s">
        <v>1674</v>
      </c>
      <c r="Q78" s="162"/>
      <c r="R78" s="363" t="s">
        <v>1674</v>
      </c>
      <c r="S78" s="364" t="s">
        <v>1674</v>
      </c>
      <c r="T78" s="162"/>
      <c r="U78" s="363" t="s">
        <v>1674</v>
      </c>
      <c r="V78" s="363" t="s">
        <v>1674</v>
      </c>
      <c r="W78" s="364" t="s">
        <v>1674</v>
      </c>
      <c r="X78" s="162"/>
      <c r="Y78" s="364" t="s">
        <v>1674</v>
      </c>
      <c r="Z78" s="162"/>
      <c r="AA78" s="363" t="s">
        <v>1674</v>
      </c>
      <c r="AB78" s="364" t="s">
        <v>1674</v>
      </c>
      <c r="AC78" s="162"/>
      <c r="AE78" s="363" t="s">
        <v>1674</v>
      </c>
    </row>
    <row r="79" spans="4:31" hidden="1" x14ac:dyDescent="0.25">
      <c r="D79" s="346" t="s">
        <v>1674</v>
      </c>
      <c r="E79" s="347" t="s">
        <v>1674</v>
      </c>
      <c r="F79" s="162"/>
      <c r="G79" s="162"/>
      <c r="H79" s="346" t="s">
        <v>1674</v>
      </c>
      <c r="I79" s="346" t="s">
        <v>1674</v>
      </c>
      <c r="J79" s="347" t="s">
        <v>1674</v>
      </c>
      <c r="K79" s="162"/>
      <c r="L79" s="346" t="s">
        <v>1674</v>
      </c>
      <c r="M79" s="346" t="s">
        <v>1674</v>
      </c>
      <c r="N79" s="347" t="s">
        <v>1674</v>
      </c>
      <c r="O79" s="162"/>
      <c r="P79" s="347" t="s">
        <v>1674</v>
      </c>
      <c r="Q79" s="162"/>
      <c r="R79" s="346" t="s">
        <v>1674</v>
      </c>
      <c r="S79" s="347" t="s">
        <v>1674</v>
      </c>
      <c r="T79" s="162"/>
      <c r="U79" s="346" t="s">
        <v>1674</v>
      </c>
      <c r="V79" s="346" t="s">
        <v>1674</v>
      </c>
      <c r="W79" s="347" t="s">
        <v>1674</v>
      </c>
      <c r="X79" s="162"/>
      <c r="Y79" s="348" t="s">
        <v>1674</v>
      </c>
      <c r="Z79" s="162"/>
      <c r="AA79" s="349" t="s">
        <v>1674</v>
      </c>
      <c r="AB79" s="348" t="s">
        <v>1674</v>
      </c>
      <c r="AC79" s="162"/>
      <c r="AE79" s="349" t="s">
        <v>1674</v>
      </c>
    </row>
    <row r="80" spans="4:31" ht="24.95" customHeight="1" x14ac:dyDescent="0.25">
      <c r="D80" s="229" t="s">
        <v>1956</v>
      </c>
      <c r="E80" s="350" t="s">
        <v>2054</v>
      </c>
      <c r="F80" s="284"/>
      <c r="G80" s="284"/>
      <c r="H80" s="351" t="s">
        <v>1674</v>
      </c>
      <c r="I80" s="352" t="s">
        <v>2055</v>
      </c>
      <c r="J80" s="284"/>
      <c r="K80" s="284"/>
      <c r="L80" s="353" t="s">
        <v>1674</v>
      </c>
      <c r="M80" s="352" t="s">
        <v>2056</v>
      </c>
      <c r="N80" s="284"/>
      <c r="O80" s="284"/>
      <c r="P80" s="354" t="s">
        <v>1674</v>
      </c>
      <c r="Q80" s="162"/>
      <c r="R80" s="352" t="s">
        <v>2057</v>
      </c>
      <c r="S80" s="284"/>
      <c r="T80" s="284"/>
      <c r="U80" s="353" t="s">
        <v>1674</v>
      </c>
      <c r="V80" s="352" t="s">
        <v>2058</v>
      </c>
      <c r="W80" s="284"/>
      <c r="X80" s="284"/>
      <c r="Y80" s="355" t="s">
        <v>1674</v>
      </c>
      <c r="Z80" s="162"/>
      <c r="AA80" s="356" t="s">
        <v>89</v>
      </c>
      <c r="AB80" s="284"/>
      <c r="AC80" s="284"/>
      <c r="AE80" s="357" t="s">
        <v>1674</v>
      </c>
    </row>
    <row r="81" spans="4:31" x14ac:dyDescent="0.25">
      <c r="D81" s="358" t="s">
        <v>1620</v>
      </c>
      <c r="E81" s="255" t="s">
        <v>1674</v>
      </c>
      <c r="F81" s="162"/>
      <c r="G81" s="162"/>
      <c r="H81" s="359" t="s">
        <v>1674</v>
      </c>
      <c r="I81" s="359" t="s">
        <v>1674</v>
      </c>
      <c r="J81" s="255" t="s">
        <v>1674</v>
      </c>
      <c r="K81" s="162"/>
      <c r="L81" s="359" t="s">
        <v>1674</v>
      </c>
      <c r="M81" s="359" t="s">
        <v>1674</v>
      </c>
      <c r="N81" s="255" t="s">
        <v>1674</v>
      </c>
      <c r="O81" s="162"/>
      <c r="P81" s="255" t="s">
        <v>1674</v>
      </c>
      <c r="Q81" s="162"/>
      <c r="R81" s="359" t="s">
        <v>1674</v>
      </c>
      <c r="S81" s="255" t="s">
        <v>1674</v>
      </c>
      <c r="T81" s="162"/>
      <c r="U81" s="359" t="s">
        <v>1674</v>
      </c>
      <c r="V81" s="359" t="s">
        <v>1674</v>
      </c>
      <c r="W81" s="255" t="s">
        <v>1674</v>
      </c>
      <c r="X81" s="162"/>
      <c r="Y81" s="255" t="s">
        <v>1674</v>
      </c>
      <c r="Z81" s="162"/>
      <c r="AA81" s="359" t="s">
        <v>1674</v>
      </c>
      <c r="AB81" s="255" t="s">
        <v>1674</v>
      </c>
      <c r="AC81" s="162"/>
      <c r="AE81" s="359" t="s">
        <v>1674</v>
      </c>
    </row>
    <row r="82" spans="4:31" ht="9.9499999999999993" customHeight="1" x14ac:dyDescent="0.25">
      <c r="D82" s="196" t="s">
        <v>1674</v>
      </c>
      <c r="E82" s="195" t="s">
        <v>2059</v>
      </c>
      <c r="F82" s="162"/>
      <c r="G82" s="162"/>
      <c r="H82" s="196" t="s">
        <v>1674</v>
      </c>
      <c r="I82" s="359" t="s">
        <v>1695</v>
      </c>
      <c r="J82" s="258">
        <v>18732429.449999999</v>
      </c>
      <c r="K82" s="162"/>
      <c r="L82" s="359" t="s">
        <v>1674</v>
      </c>
      <c r="M82" s="359" t="s">
        <v>1695</v>
      </c>
      <c r="N82" s="258">
        <v>68310.7</v>
      </c>
      <c r="O82" s="162"/>
      <c r="P82" s="255" t="s">
        <v>1674</v>
      </c>
      <c r="Q82" s="162"/>
      <c r="R82" s="359" t="s">
        <v>1695</v>
      </c>
      <c r="S82" s="258">
        <v>0</v>
      </c>
      <c r="T82" s="162"/>
      <c r="U82" s="359" t="s">
        <v>1674</v>
      </c>
      <c r="V82" s="359" t="s">
        <v>1695</v>
      </c>
      <c r="W82" s="258">
        <v>132848.57999999999</v>
      </c>
      <c r="X82" s="162"/>
      <c r="Y82" s="255" t="s">
        <v>1674</v>
      </c>
      <c r="Z82" s="162"/>
      <c r="AA82" s="359" t="s">
        <v>1695</v>
      </c>
      <c r="AB82" s="258">
        <v>18933588.73</v>
      </c>
      <c r="AC82" s="162"/>
      <c r="AE82" s="359" t="s">
        <v>1674</v>
      </c>
    </row>
    <row r="83" spans="4:31" ht="9.9499999999999993" customHeight="1" x14ac:dyDescent="0.25">
      <c r="D83" s="196" t="s">
        <v>1674</v>
      </c>
      <c r="E83" s="232" t="s">
        <v>2005</v>
      </c>
      <c r="F83" s="209"/>
      <c r="G83" s="209"/>
      <c r="H83" s="196" t="s">
        <v>1674</v>
      </c>
      <c r="I83" s="359" t="s">
        <v>1695</v>
      </c>
      <c r="J83" s="258">
        <v>20853547.550000001</v>
      </c>
      <c r="K83" s="162"/>
      <c r="L83" s="359" t="s">
        <v>1674</v>
      </c>
      <c r="M83" s="359" t="s">
        <v>1695</v>
      </c>
      <c r="N83" s="258">
        <v>88831.21</v>
      </c>
      <c r="O83" s="162"/>
      <c r="P83" s="255" t="s">
        <v>1674</v>
      </c>
      <c r="Q83" s="162"/>
      <c r="R83" s="359" t="s">
        <v>1695</v>
      </c>
      <c r="S83" s="258">
        <v>0</v>
      </c>
      <c r="T83" s="162"/>
      <c r="U83" s="359" t="s">
        <v>1674</v>
      </c>
      <c r="V83" s="359" t="s">
        <v>1695</v>
      </c>
      <c r="W83" s="258">
        <v>0</v>
      </c>
      <c r="X83" s="162"/>
      <c r="Y83" s="255" t="s">
        <v>1674</v>
      </c>
      <c r="Z83" s="162"/>
      <c r="AA83" s="359" t="s">
        <v>1695</v>
      </c>
      <c r="AB83" s="258">
        <v>20942378.760000002</v>
      </c>
      <c r="AC83" s="162"/>
      <c r="AE83" s="359" t="s">
        <v>1674</v>
      </c>
    </row>
    <row r="84" spans="4:31" ht="9.9499999999999993" customHeight="1" x14ac:dyDescent="0.25">
      <c r="D84" s="196" t="s">
        <v>1674</v>
      </c>
      <c r="E84" s="232" t="s">
        <v>2006</v>
      </c>
      <c r="F84" s="209"/>
      <c r="G84" s="209"/>
      <c r="H84" s="196" t="s">
        <v>1674</v>
      </c>
      <c r="I84" s="359" t="s">
        <v>1695</v>
      </c>
      <c r="J84" s="258">
        <v>30051437.379999999</v>
      </c>
      <c r="K84" s="162"/>
      <c r="L84" s="359" t="s">
        <v>1674</v>
      </c>
      <c r="M84" s="359" t="s">
        <v>1695</v>
      </c>
      <c r="N84" s="258">
        <v>164765.17000000001</v>
      </c>
      <c r="O84" s="162"/>
      <c r="P84" s="255" t="s">
        <v>1674</v>
      </c>
      <c r="Q84" s="162"/>
      <c r="R84" s="359" t="s">
        <v>1695</v>
      </c>
      <c r="S84" s="258">
        <v>0</v>
      </c>
      <c r="T84" s="162"/>
      <c r="U84" s="359" t="s">
        <v>1674</v>
      </c>
      <c r="V84" s="359" t="s">
        <v>1695</v>
      </c>
      <c r="W84" s="258">
        <v>152656.95999999999</v>
      </c>
      <c r="X84" s="162"/>
      <c r="Y84" s="255" t="s">
        <v>1674</v>
      </c>
      <c r="Z84" s="162"/>
      <c r="AA84" s="359" t="s">
        <v>1695</v>
      </c>
      <c r="AB84" s="258">
        <v>30368859.510000002</v>
      </c>
      <c r="AC84" s="162"/>
      <c r="AE84" s="359" t="s">
        <v>1674</v>
      </c>
    </row>
    <row r="85" spans="4:31" ht="9.9499999999999993" customHeight="1" x14ac:dyDescent="0.25">
      <c r="D85" s="196" t="s">
        <v>1674</v>
      </c>
      <c r="E85" s="232" t="s">
        <v>2007</v>
      </c>
      <c r="F85" s="209"/>
      <c r="G85" s="209"/>
      <c r="H85" s="196" t="s">
        <v>1674</v>
      </c>
      <c r="I85" s="359" t="s">
        <v>1695</v>
      </c>
      <c r="J85" s="258">
        <v>34222491.329999998</v>
      </c>
      <c r="K85" s="162"/>
      <c r="L85" s="359" t="s">
        <v>1674</v>
      </c>
      <c r="M85" s="359" t="s">
        <v>1695</v>
      </c>
      <c r="N85" s="258">
        <v>306713.93</v>
      </c>
      <c r="O85" s="162"/>
      <c r="P85" s="255" t="s">
        <v>1674</v>
      </c>
      <c r="Q85" s="162"/>
      <c r="R85" s="359" t="s">
        <v>1695</v>
      </c>
      <c r="S85" s="258">
        <v>0</v>
      </c>
      <c r="T85" s="162"/>
      <c r="U85" s="359" t="s">
        <v>1674</v>
      </c>
      <c r="V85" s="359" t="s">
        <v>1695</v>
      </c>
      <c r="W85" s="258">
        <v>162990.45000000001</v>
      </c>
      <c r="X85" s="162"/>
      <c r="Y85" s="255" t="s">
        <v>1674</v>
      </c>
      <c r="Z85" s="162"/>
      <c r="AA85" s="359" t="s">
        <v>1695</v>
      </c>
      <c r="AB85" s="258">
        <v>34692195.710000001</v>
      </c>
      <c r="AC85" s="162"/>
      <c r="AE85" s="359" t="s">
        <v>1674</v>
      </c>
    </row>
    <row r="86" spans="4:31" ht="9.9499999999999993" customHeight="1" x14ac:dyDescent="0.25">
      <c r="D86" s="196" t="s">
        <v>1674</v>
      </c>
      <c r="E86" s="232" t="s">
        <v>2008</v>
      </c>
      <c r="F86" s="209"/>
      <c r="G86" s="209"/>
      <c r="H86" s="196" t="s">
        <v>1674</v>
      </c>
      <c r="I86" s="359" t="s">
        <v>1695</v>
      </c>
      <c r="J86" s="258">
        <v>40606032.659999996</v>
      </c>
      <c r="K86" s="162"/>
      <c r="L86" s="359" t="s">
        <v>1674</v>
      </c>
      <c r="M86" s="359" t="s">
        <v>1695</v>
      </c>
      <c r="N86" s="258">
        <v>159765.70000000001</v>
      </c>
      <c r="O86" s="162"/>
      <c r="P86" s="255" t="s">
        <v>1674</v>
      </c>
      <c r="Q86" s="162"/>
      <c r="R86" s="359" t="s">
        <v>1695</v>
      </c>
      <c r="S86" s="258">
        <v>0</v>
      </c>
      <c r="T86" s="162"/>
      <c r="U86" s="359" t="s">
        <v>1674</v>
      </c>
      <c r="V86" s="359" t="s">
        <v>1695</v>
      </c>
      <c r="W86" s="258">
        <v>39052.379999999997</v>
      </c>
      <c r="X86" s="162"/>
      <c r="Y86" s="255" t="s">
        <v>1674</v>
      </c>
      <c r="Z86" s="162"/>
      <c r="AA86" s="359" t="s">
        <v>1695</v>
      </c>
      <c r="AB86" s="258">
        <v>40804850.740000002</v>
      </c>
      <c r="AC86" s="162"/>
      <c r="AE86" s="359" t="s">
        <v>1674</v>
      </c>
    </row>
    <row r="87" spans="4:31" ht="9.9499999999999993" customHeight="1" x14ac:dyDescent="0.25">
      <c r="D87" s="196" t="s">
        <v>1674</v>
      </c>
      <c r="E87" s="232" t="s">
        <v>2009</v>
      </c>
      <c r="F87" s="209"/>
      <c r="G87" s="209"/>
      <c r="H87" s="196" t="s">
        <v>1674</v>
      </c>
      <c r="I87" s="359" t="s">
        <v>1695</v>
      </c>
      <c r="J87" s="258">
        <v>53804605.990000002</v>
      </c>
      <c r="K87" s="162"/>
      <c r="L87" s="359" t="s">
        <v>1674</v>
      </c>
      <c r="M87" s="359" t="s">
        <v>1695</v>
      </c>
      <c r="N87" s="258">
        <v>770037</v>
      </c>
      <c r="O87" s="162"/>
      <c r="P87" s="255" t="s">
        <v>1674</v>
      </c>
      <c r="Q87" s="162"/>
      <c r="R87" s="359" t="s">
        <v>1695</v>
      </c>
      <c r="S87" s="258">
        <v>0</v>
      </c>
      <c r="T87" s="162"/>
      <c r="U87" s="359" t="s">
        <v>1674</v>
      </c>
      <c r="V87" s="359" t="s">
        <v>1695</v>
      </c>
      <c r="W87" s="258">
        <v>203227.36</v>
      </c>
      <c r="X87" s="162"/>
      <c r="Y87" s="255" t="s">
        <v>1674</v>
      </c>
      <c r="Z87" s="162"/>
      <c r="AA87" s="359" t="s">
        <v>1695</v>
      </c>
      <c r="AB87" s="258">
        <v>54777870.350000001</v>
      </c>
      <c r="AC87" s="162"/>
      <c r="AE87" s="359" t="s">
        <v>1674</v>
      </c>
    </row>
    <row r="88" spans="4:31" ht="9.9499999999999993" customHeight="1" x14ac:dyDescent="0.25">
      <c r="D88" s="196" t="s">
        <v>1674</v>
      </c>
      <c r="E88" s="232" t="s">
        <v>2010</v>
      </c>
      <c r="F88" s="209"/>
      <c r="G88" s="209"/>
      <c r="H88" s="196" t="s">
        <v>1674</v>
      </c>
      <c r="I88" s="359" t="s">
        <v>1695</v>
      </c>
      <c r="J88" s="258">
        <v>68418758.829999998</v>
      </c>
      <c r="K88" s="162"/>
      <c r="L88" s="359" t="s">
        <v>1674</v>
      </c>
      <c r="M88" s="359" t="s">
        <v>1695</v>
      </c>
      <c r="N88" s="258">
        <v>729771.7</v>
      </c>
      <c r="O88" s="162"/>
      <c r="P88" s="255" t="s">
        <v>1674</v>
      </c>
      <c r="Q88" s="162"/>
      <c r="R88" s="359" t="s">
        <v>1695</v>
      </c>
      <c r="S88" s="258">
        <v>0</v>
      </c>
      <c r="T88" s="162"/>
      <c r="U88" s="359" t="s">
        <v>1674</v>
      </c>
      <c r="V88" s="359" t="s">
        <v>1695</v>
      </c>
      <c r="W88" s="258">
        <v>0</v>
      </c>
      <c r="X88" s="162"/>
      <c r="Y88" s="255" t="s">
        <v>1674</v>
      </c>
      <c r="Z88" s="162"/>
      <c r="AA88" s="359" t="s">
        <v>1695</v>
      </c>
      <c r="AB88" s="258">
        <v>69148530.530000001</v>
      </c>
      <c r="AC88" s="162"/>
      <c r="AE88" s="359" t="s">
        <v>1674</v>
      </c>
    </row>
    <row r="89" spans="4:31" ht="9.9499999999999993" customHeight="1" x14ac:dyDescent="0.25">
      <c r="D89" s="196" t="s">
        <v>1674</v>
      </c>
      <c r="E89" s="232" t="s">
        <v>2011</v>
      </c>
      <c r="F89" s="209"/>
      <c r="G89" s="209"/>
      <c r="H89" s="196" t="s">
        <v>1674</v>
      </c>
      <c r="I89" s="359" t="s">
        <v>1695</v>
      </c>
      <c r="J89" s="258">
        <v>55685146.07</v>
      </c>
      <c r="K89" s="162"/>
      <c r="L89" s="359" t="s">
        <v>1674</v>
      </c>
      <c r="M89" s="359" t="s">
        <v>1695</v>
      </c>
      <c r="N89" s="258">
        <v>0</v>
      </c>
      <c r="O89" s="162"/>
      <c r="P89" s="255" t="s">
        <v>1674</v>
      </c>
      <c r="Q89" s="162"/>
      <c r="R89" s="359" t="s">
        <v>1695</v>
      </c>
      <c r="S89" s="258">
        <v>0</v>
      </c>
      <c r="T89" s="162"/>
      <c r="U89" s="359" t="s">
        <v>1674</v>
      </c>
      <c r="V89" s="359" t="s">
        <v>1695</v>
      </c>
      <c r="W89" s="258">
        <v>148596.81</v>
      </c>
      <c r="X89" s="162"/>
      <c r="Y89" s="255" t="s">
        <v>1674</v>
      </c>
      <c r="Z89" s="162"/>
      <c r="AA89" s="359" t="s">
        <v>1695</v>
      </c>
      <c r="AB89" s="258">
        <v>55833742.880000003</v>
      </c>
      <c r="AC89" s="162"/>
      <c r="AE89" s="359" t="s">
        <v>1674</v>
      </c>
    </row>
    <row r="90" spans="4:31" ht="9.9499999999999993" customHeight="1" x14ac:dyDescent="0.25">
      <c r="D90" s="196" t="s">
        <v>1674</v>
      </c>
      <c r="E90" s="232" t="s">
        <v>2012</v>
      </c>
      <c r="F90" s="209"/>
      <c r="G90" s="209"/>
      <c r="H90" s="196" t="s">
        <v>1674</v>
      </c>
      <c r="I90" s="359" t="s">
        <v>1695</v>
      </c>
      <c r="J90" s="258">
        <v>34086983.020000003</v>
      </c>
      <c r="K90" s="162"/>
      <c r="L90" s="359" t="s">
        <v>1674</v>
      </c>
      <c r="M90" s="359" t="s">
        <v>1695</v>
      </c>
      <c r="N90" s="258">
        <v>0</v>
      </c>
      <c r="O90" s="162"/>
      <c r="P90" s="255" t="s">
        <v>1674</v>
      </c>
      <c r="Q90" s="162"/>
      <c r="R90" s="359" t="s">
        <v>1695</v>
      </c>
      <c r="S90" s="258">
        <v>230738.58</v>
      </c>
      <c r="T90" s="162"/>
      <c r="U90" s="359" t="s">
        <v>1674</v>
      </c>
      <c r="V90" s="359" t="s">
        <v>1695</v>
      </c>
      <c r="W90" s="258">
        <v>0</v>
      </c>
      <c r="X90" s="162"/>
      <c r="Y90" s="255" t="s">
        <v>1674</v>
      </c>
      <c r="Z90" s="162"/>
      <c r="AA90" s="359" t="s">
        <v>1695</v>
      </c>
      <c r="AB90" s="258">
        <v>34317721.600000001</v>
      </c>
      <c r="AC90" s="162"/>
      <c r="AE90" s="359" t="s">
        <v>1674</v>
      </c>
    </row>
    <row r="91" spans="4:31" ht="9.9499999999999993" customHeight="1" x14ac:dyDescent="0.25">
      <c r="D91" s="196" t="s">
        <v>1674</v>
      </c>
      <c r="E91" s="232" t="s">
        <v>2013</v>
      </c>
      <c r="F91" s="209"/>
      <c r="G91" s="209"/>
      <c r="H91" s="196" t="s">
        <v>1674</v>
      </c>
      <c r="I91" s="359" t="s">
        <v>1695</v>
      </c>
      <c r="J91" s="258">
        <v>44769573.240000002</v>
      </c>
      <c r="K91" s="162"/>
      <c r="L91" s="359" t="s">
        <v>1674</v>
      </c>
      <c r="M91" s="359" t="s">
        <v>1695</v>
      </c>
      <c r="N91" s="258">
        <v>0</v>
      </c>
      <c r="O91" s="162"/>
      <c r="P91" s="255" t="s">
        <v>1674</v>
      </c>
      <c r="Q91" s="162"/>
      <c r="R91" s="359" t="s">
        <v>1695</v>
      </c>
      <c r="S91" s="258">
        <v>0</v>
      </c>
      <c r="T91" s="162"/>
      <c r="U91" s="359" t="s">
        <v>1674</v>
      </c>
      <c r="V91" s="359" t="s">
        <v>1695</v>
      </c>
      <c r="W91" s="258">
        <v>0</v>
      </c>
      <c r="X91" s="162"/>
      <c r="Y91" s="255" t="s">
        <v>1674</v>
      </c>
      <c r="Z91" s="162"/>
      <c r="AA91" s="359" t="s">
        <v>1695</v>
      </c>
      <c r="AB91" s="258">
        <v>44769573.240000002</v>
      </c>
      <c r="AC91" s="162"/>
      <c r="AE91" s="359" t="s">
        <v>1674</v>
      </c>
    </row>
    <row r="92" spans="4:31" ht="9.9499999999999993" customHeight="1" x14ac:dyDescent="0.25">
      <c r="D92" s="196" t="s">
        <v>1674</v>
      </c>
      <c r="E92" s="232" t="s">
        <v>2014</v>
      </c>
      <c r="F92" s="209"/>
      <c r="G92" s="209"/>
      <c r="H92" s="196" t="s">
        <v>1674</v>
      </c>
      <c r="I92" s="359" t="s">
        <v>1695</v>
      </c>
      <c r="J92" s="258">
        <v>37604063.100000001</v>
      </c>
      <c r="K92" s="162"/>
      <c r="L92" s="359" t="s">
        <v>1674</v>
      </c>
      <c r="M92" s="359" t="s">
        <v>1695</v>
      </c>
      <c r="N92" s="258">
        <v>215381.39</v>
      </c>
      <c r="O92" s="162"/>
      <c r="P92" s="255" t="s">
        <v>1674</v>
      </c>
      <c r="Q92" s="162"/>
      <c r="R92" s="359" t="s">
        <v>1695</v>
      </c>
      <c r="S92" s="258">
        <v>0</v>
      </c>
      <c r="T92" s="162"/>
      <c r="U92" s="359" t="s">
        <v>1674</v>
      </c>
      <c r="V92" s="359" t="s">
        <v>1695</v>
      </c>
      <c r="W92" s="258">
        <v>0</v>
      </c>
      <c r="X92" s="162"/>
      <c r="Y92" s="255" t="s">
        <v>1674</v>
      </c>
      <c r="Z92" s="162"/>
      <c r="AA92" s="359" t="s">
        <v>1695</v>
      </c>
      <c r="AB92" s="258">
        <v>37819444.490000002</v>
      </c>
      <c r="AC92" s="162"/>
      <c r="AE92" s="359" t="s">
        <v>1674</v>
      </c>
    </row>
    <row r="93" spans="4:31" ht="9.9499999999999993" customHeight="1" x14ac:dyDescent="0.25">
      <c r="D93" s="196" t="s">
        <v>1674</v>
      </c>
      <c r="E93" s="232" t="s">
        <v>2015</v>
      </c>
      <c r="F93" s="209"/>
      <c r="G93" s="209"/>
      <c r="H93" s="196" t="s">
        <v>1674</v>
      </c>
      <c r="I93" s="359" t="s">
        <v>1695</v>
      </c>
      <c r="J93" s="258">
        <v>32908954.949999999</v>
      </c>
      <c r="K93" s="162"/>
      <c r="L93" s="359" t="s">
        <v>1674</v>
      </c>
      <c r="M93" s="359" t="s">
        <v>1695</v>
      </c>
      <c r="N93" s="258">
        <v>0</v>
      </c>
      <c r="O93" s="162"/>
      <c r="P93" s="255" t="s">
        <v>1674</v>
      </c>
      <c r="Q93" s="162"/>
      <c r="R93" s="359" t="s">
        <v>1695</v>
      </c>
      <c r="S93" s="258">
        <v>0</v>
      </c>
      <c r="T93" s="162"/>
      <c r="U93" s="359" t="s">
        <v>1674</v>
      </c>
      <c r="V93" s="359" t="s">
        <v>1695</v>
      </c>
      <c r="W93" s="258">
        <v>0</v>
      </c>
      <c r="X93" s="162"/>
      <c r="Y93" s="255" t="s">
        <v>1674</v>
      </c>
      <c r="Z93" s="162"/>
      <c r="AA93" s="359" t="s">
        <v>1695</v>
      </c>
      <c r="AB93" s="258">
        <v>32908954.949999999</v>
      </c>
      <c r="AC93" s="162"/>
      <c r="AE93" s="359" t="s">
        <v>1674</v>
      </c>
    </row>
    <row r="94" spans="4:31" ht="9.9499999999999993" customHeight="1" x14ac:dyDescent="0.25">
      <c r="D94" s="196" t="s">
        <v>1674</v>
      </c>
      <c r="E94" s="232" t="s">
        <v>2016</v>
      </c>
      <c r="F94" s="209"/>
      <c r="G94" s="209"/>
      <c r="H94" s="196" t="s">
        <v>1674</v>
      </c>
      <c r="I94" s="359" t="s">
        <v>1695</v>
      </c>
      <c r="J94" s="258">
        <v>13049330.27</v>
      </c>
      <c r="K94" s="162"/>
      <c r="L94" s="359" t="s">
        <v>1674</v>
      </c>
      <c r="M94" s="359" t="s">
        <v>1695</v>
      </c>
      <c r="N94" s="258">
        <v>0</v>
      </c>
      <c r="O94" s="162"/>
      <c r="P94" s="255" t="s">
        <v>1674</v>
      </c>
      <c r="Q94" s="162"/>
      <c r="R94" s="359" t="s">
        <v>1695</v>
      </c>
      <c r="S94" s="258">
        <v>0</v>
      </c>
      <c r="T94" s="162"/>
      <c r="U94" s="359" t="s">
        <v>1674</v>
      </c>
      <c r="V94" s="359" t="s">
        <v>1695</v>
      </c>
      <c r="W94" s="258">
        <v>0</v>
      </c>
      <c r="X94" s="162"/>
      <c r="Y94" s="255" t="s">
        <v>1674</v>
      </c>
      <c r="Z94" s="162"/>
      <c r="AA94" s="359" t="s">
        <v>1695</v>
      </c>
      <c r="AB94" s="258">
        <v>13049330.27</v>
      </c>
      <c r="AC94" s="162"/>
      <c r="AE94" s="359" t="s">
        <v>1674</v>
      </c>
    </row>
    <row r="95" spans="4:31" ht="9.9499999999999993" customHeight="1" x14ac:dyDescent="0.25">
      <c r="D95" s="196" t="s">
        <v>1674</v>
      </c>
      <c r="E95" s="195" t="s">
        <v>2060</v>
      </c>
      <c r="F95" s="162"/>
      <c r="G95" s="162"/>
      <c r="H95" s="196" t="s">
        <v>1674</v>
      </c>
      <c r="I95" s="359" t="s">
        <v>1695</v>
      </c>
      <c r="J95" s="258">
        <v>696730.41</v>
      </c>
      <c r="K95" s="162"/>
      <c r="L95" s="359" t="s">
        <v>1674</v>
      </c>
      <c r="M95" s="359" t="s">
        <v>1695</v>
      </c>
      <c r="N95" s="258">
        <v>0</v>
      </c>
      <c r="O95" s="162"/>
      <c r="P95" s="255" t="s">
        <v>1674</v>
      </c>
      <c r="Q95" s="162"/>
      <c r="R95" s="359" t="s">
        <v>1695</v>
      </c>
      <c r="S95" s="258">
        <v>0</v>
      </c>
      <c r="T95" s="162"/>
      <c r="U95" s="359" t="s">
        <v>1674</v>
      </c>
      <c r="V95" s="359" t="s">
        <v>1695</v>
      </c>
      <c r="W95" s="258">
        <v>0</v>
      </c>
      <c r="X95" s="162"/>
      <c r="Y95" s="255" t="s">
        <v>1674</v>
      </c>
      <c r="Z95" s="162"/>
      <c r="AA95" s="359" t="s">
        <v>1695</v>
      </c>
      <c r="AB95" s="258">
        <v>696730.41</v>
      </c>
      <c r="AC95" s="162"/>
      <c r="AE95" s="359" t="s">
        <v>1674</v>
      </c>
    </row>
    <row r="96" spans="4:31" ht="15.75" thickBot="1" x14ac:dyDescent="0.3">
      <c r="D96" s="196" t="s">
        <v>1674</v>
      </c>
      <c r="E96" s="274" t="s">
        <v>1674</v>
      </c>
      <c r="F96" s="162"/>
      <c r="G96" s="162"/>
      <c r="H96" s="360" t="s">
        <v>1674</v>
      </c>
      <c r="I96" s="361" t="s">
        <v>1695</v>
      </c>
      <c r="J96" s="362">
        <v>485490084.25</v>
      </c>
      <c r="K96" s="194"/>
      <c r="L96" s="360" t="s">
        <v>1674</v>
      </c>
      <c r="M96" s="361" t="s">
        <v>1695</v>
      </c>
      <c r="N96" s="362">
        <v>2503576.7999999998</v>
      </c>
      <c r="O96" s="194"/>
      <c r="P96" s="274" t="s">
        <v>1674</v>
      </c>
      <c r="Q96" s="162"/>
      <c r="R96" s="361" t="s">
        <v>1695</v>
      </c>
      <c r="S96" s="362">
        <v>230738.58</v>
      </c>
      <c r="T96" s="194"/>
      <c r="U96" s="360" t="s">
        <v>1674</v>
      </c>
      <c r="V96" s="361" t="s">
        <v>1695</v>
      </c>
      <c r="W96" s="362">
        <v>839372.54</v>
      </c>
      <c r="X96" s="194"/>
      <c r="Y96" s="274" t="s">
        <v>1674</v>
      </c>
      <c r="Z96" s="162"/>
      <c r="AA96" s="361" t="s">
        <v>1695</v>
      </c>
      <c r="AB96" s="362">
        <v>489063772.17000002</v>
      </c>
      <c r="AC96" s="194"/>
      <c r="AE96" s="360" t="s">
        <v>1674</v>
      </c>
    </row>
    <row r="97" spans="4:31" ht="15.75" thickTop="1" x14ac:dyDescent="0.25">
      <c r="D97" s="363" t="s">
        <v>1674</v>
      </c>
      <c r="E97" s="364" t="s">
        <v>1674</v>
      </c>
      <c r="F97" s="162"/>
      <c r="G97" s="162"/>
      <c r="H97" s="363" t="s">
        <v>1674</v>
      </c>
      <c r="I97" s="363" t="s">
        <v>1674</v>
      </c>
      <c r="J97" s="364" t="s">
        <v>1674</v>
      </c>
      <c r="K97" s="162"/>
      <c r="L97" s="363" t="s">
        <v>1674</v>
      </c>
      <c r="M97" s="363" t="s">
        <v>1674</v>
      </c>
      <c r="N97" s="364" t="s">
        <v>1674</v>
      </c>
      <c r="O97" s="162"/>
      <c r="P97" s="364" t="s">
        <v>1674</v>
      </c>
      <c r="Q97" s="162"/>
      <c r="R97" s="363" t="s">
        <v>1674</v>
      </c>
      <c r="S97" s="364" t="s">
        <v>1674</v>
      </c>
      <c r="T97" s="162"/>
      <c r="U97" s="363" t="s">
        <v>1674</v>
      </c>
      <c r="V97" s="363" t="s">
        <v>1674</v>
      </c>
      <c r="W97" s="364" t="s">
        <v>1674</v>
      </c>
      <c r="X97" s="162"/>
      <c r="Y97" s="364" t="s">
        <v>1674</v>
      </c>
      <c r="Z97" s="162"/>
      <c r="AA97" s="363" t="s">
        <v>1674</v>
      </c>
      <c r="AB97" s="364" t="s">
        <v>1674</v>
      </c>
      <c r="AC97" s="162"/>
      <c r="AE97" s="363" t="s">
        <v>1674</v>
      </c>
    </row>
    <row r="98" spans="4:31" hidden="1" x14ac:dyDescent="0.25">
      <c r="D98" s="346" t="s">
        <v>1674</v>
      </c>
      <c r="E98" s="347" t="s">
        <v>1674</v>
      </c>
      <c r="F98" s="162"/>
      <c r="G98" s="162"/>
      <c r="H98" s="346" t="s">
        <v>1674</v>
      </c>
      <c r="I98" s="346" t="s">
        <v>1674</v>
      </c>
      <c r="J98" s="347" t="s">
        <v>1674</v>
      </c>
      <c r="K98" s="162"/>
      <c r="L98" s="346" t="s">
        <v>1674</v>
      </c>
      <c r="M98" s="346" t="s">
        <v>1674</v>
      </c>
      <c r="N98" s="347" t="s">
        <v>1674</v>
      </c>
      <c r="O98" s="162"/>
      <c r="P98" s="347" t="s">
        <v>1674</v>
      </c>
      <c r="Q98" s="162"/>
      <c r="R98" s="346" t="s">
        <v>1674</v>
      </c>
      <c r="S98" s="347" t="s">
        <v>1674</v>
      </c>
      <c r="T98" s="162"/>
      <c r="U98" s="346" t="s">
        <v>1674</v>
      </c>
      <c r="V98" s="346" t="s">
        <v>1674</v>
      </c>
      <c r="W98" s="347" t="s">
        <v>1674</v>
      </c>
      <c r="X98" s="162"/>
      <c r="Y98" s="348" t="s">
        <v>1674</v>
      </c>
      <c r="Z98" s="162"/>
      <c r="AA98" s="349" t="s">
        <v>1674</v>
      </c>
      <c r="AB98" s="348" t="s">
        <v>1674</v>
      </c>
      <c r="AC98" s="162"/>
      <c r="AE98" s="349" t="s">
        <v>1674</v>
      </c>
    </row>
    <row r="99" spans="4:31" ht="24.95" customHeight="1" x14ac:dyDescent="0.25">
      <c r="D99" s="229" t="s">
        <v>1956</v>
      </c>
      <c r="E99" s="350" t="s">
        <v>2054</v>
      </c>
      <c r="F99" s="284"/>
      <c r="G99" s="284"/>
      <c r="H99" s="351" t="s">
        <v>1674</v>
      </c>
      <c r="I99" s="352" t="s">
        <v>2055</v>
      </c>
      <c r="J99" s="284"/>
      <c r="K99" s="284"/>
      <c r="L99" s="353" t="s">
        <v>1674</v>
      </c>
      <c r="M99" s="352" t="s">
        <v>2056</v>
      </c>
      <c r="N99" s="284"/>
      <c r="O99" s="284"/>
      <c r="P99" s="354" t="s">
        <v>1674</v>
      </c>
      <c r="Q99" s="162"/>
      <c r="R99" s="352" t="s">
        <v>2057</v>
      </c>
      <c r="S99" s="284"/>
      <c r="T99" s="284"/>
      <c r="U99" s="353" t="s">
        <v>1674</v>
      </c>
      <c r="V99" s="352" t="s">
        <v>2058</v>
      </c>
      <c r="W99" s="284"/>
      <c r="X99" s="284"/>
      <c r="Y99" s="355" t="s">
        <v>1674</v>
      </c>
      <c r="Z99" s="162"/>
      <c r="AA99" s="356" t="s">
        <v>89</v>
      </c>
      <c r="AB99" s="284"/>
      <c r="AC99" s="284"/>
      <c r="AE99" s="357" t="s">
        <v>1674</v>
      </c>
    </row>
    <row r="100" spans="4:31" ht="24.75" x14ac:dyDescent="0.25">
      <c r="D100" s="358" t="s">
        <v>1621</v>
      </c>
      <c r="E100" s="255" t="s">
        <v>1674</v>
      </c>
      <c r="F100" s="162"/>
      <c r="G100" s="162"/>
      <c r="H100" s="359" t="s">
        <v>1674</v>
      </c>
      <c r="I100" s="359" t="s">
        <v>1674</v>
      </c>
      <c r="J100" s="255" t="s">
        <v>1674</v>
      </c>
      <c r="K100" s="162"/>
      <c r="L100" s="359" t="s">
        <v>1674</v>
      </c>
      <c r="M100" s="359" t="s">
        <v>1674</v>
      </c>
      <c r="N100" s="255" t="s">
        <v>1674</v>
      </c>
      <c r="O100" s="162"/>
      <c r="P100" s="255" t="s">
        <v>1674</v>
      </c>
      <c r="Q100" s="162"/>
      <c r="R100" s="359" t="s">
        <v>1674</v>
      </c>
      <c r="S100" s="255" t="s">
        <v>1674</v>
      </c>
      <c r="T100" s="162"/>
      <c r="U100" s="359" t="s">
        <v>1674</v>
      </c>
      <c r="V100" s="359" t="s">
        <v>1674</v>
      </c>
      <c r="W100" s="255" t="s">
        <v>1674</v>
      </c>
      <c r="X100" s="162"/>
      <c r="Y100" s="255" t="s">
        <v>1674</v>
      </c>
      <c r="Z100" s="162"/>
      <c r="AA100" s="359" t="s">
        <v>1674</v>
      </c>
      <c r="AB100" s="255" t="s">
        <v>1674</v>
      </c>
      <c r="AC100" s="162"/>
      <c r="AE100" s="359" t="s">
        <v>1674</v>
      </c>
    </row>
    <row r="101" spans="4:31" ht="9.9499999999999993" customHeight="1" x14ac:dyDescent="0.25">
      <c r="D101" s="196" t="s">
        <v>1674</v>
      </c>
      <c r="E101" s="195" t="s">
        <v>2059</v>
      </c>
      <c r="F101" s="162"/>
      <c r="G101" s="162"/>
      <c r="H101" s="196" t="s">
        <v>1674</v>
      </c>
      <c r="I101" s="359" t="s">
        <v>1695</v>
      </c>
      <c r="J101" s="258">
        <v>1458273.46</v>
      </c>
      <c r="K101" s="162"/>
      <c r="L101" s="359" t="s">
        <v>1674</v>
      </c>
      <c r="M101" s="359" t="s">
        <v>1695</v>
      </c>
      <c r="N101" s="258">
        <v>0</v>
      </c>
      <c r="O101" s="162"/>
      <c r="P101" s="255" t="s">
        <v>1674</v>
      </c>
      <c r="Q101" s="162"/>
      <c r="R101" s="359" t="s">
        <v>1695</v>
      </c>
      <c r="S101" s="258">
        <v>0</v>
      </c>
      <c r="T101" s="162"/>
      <c r="U101" s="359" t="s">
        <v>1674</v>
      </c>
      <c r="V101" s="359" t="s">
        <v>1695</v>
      </c>
      <c r="W101" s="258">
        <v>0</v>
      </c>
      <c r="X101" s="162"/>
      <c r="Y101" s="255" t="s">
        <v>1674</v>
      </c>
      <c r="Z101" s="162"/>
      <c r="AA101" s="359" t="s">
        <v>1695</v>
      </c>
      <c r="AB101" s="258">
        <v>1458273.46</v>
      </c>
      <c r="AC101" s="162"/>
      <c r="AE101" s="359" t="s">
        <v>1674</v>
      </c>
    </row>
    <row r="102" spans="4:31" ht="9.9499999999999993" customHeight="1" x14ac:dyDescent="0.25">
      <c r="D102" s="196" t="s">
        <v>1674</v>
      </c>
      <c r="E102" s="232" t="s">
        <v>2005</v>
      </c>
      <c r="F102" s="209"/>
      <c r="G102" s="209"/>
      <c r="H102" s="196" t="s">
        <v>1674</v>
      </c>
      <c r="I102" s="359" t="s">
        <v>1695</v>
      </c>
      <c r="J102" s="258">
        <v>1227691.83</v>
      </c>
      <c r="K102" s="162"/>
      <c r="L102" s="359" t="s">
        <v>1674</v>
      </c>
      <c r="M102" s="359" t="s">
        <v>1695</v>
      </c>
      <c r="N102" s="258">
        <v>0</v>
      </c>
      <c r="O102" s="162"/>
      <c r="P102" s="255" t="s">
        <v>1674</v>
      </c>
      <c r="Q102" s="162"/>
      <c r="R102" s="359" t="s">
        <v>1695</v>
      </c>
      <c r="S102" s="258">
        <v>0</v>
      </c>
      <c r="T102" s="162"/>
      <c r="U102" s="359" t="s">
        <v>1674</v>
      </c>
      <c r="V102" s="359" t="s">
        <v>1695</v>
      </c>
      <c r="W102" s="258">
        <v>0</v>
      </c>
      <c r="X102" s="162"/>
      <c r="Y102" s="255" t="s">
        <v>1674</v>
      </c>
      <c r="Z102" s="162"/>
      <c r="AA102" s="359" t="s">
        <v>1695</v>
      </c>
      <c r="AB102" s="258">
        <v>1227691.83</v>
      </c>
      <c r="AC102" s="162"/>
      <c r="AE102" s="359" t="s">
        <v>1674</v>
      </c>
    </row>
    <row r="103" spans="4:31" ht="9.9499999999999993" customHeight="1" x14ac:dyDescent="0.25">
      <c r="D103" s="196" t="s">
        <v>1674</v>
      </c>
      <c r="E103" s="232" t="s">
        <v>2006</v>
      </c>
      <c r="F103" s="209"/>
      <c r="G103" s="209"/>
      <c r="H103" s="196" t="s">
        <v>1674</v>
      </c>
      <c r="I103" s="359" t="s">
        <v>1695</v>
      </c>
      <c r="J103" s="258">
        <v>1022979.28</v>
      </c>
      <c r="K103" s="162"/>
      <c r="L103" s="359" t="s">
        <v>1674</v>
      </c>
      <c r="M103" s="359" t="s">
        <v>1695</v>
      </c>
      <c r="N103" s="258">
        <v>0</v>
      </c>
      <c r="O103" s="162"/>
      <c r="P103" s="255" t="s">
        <v>1674</v>
      </c>
      <c r="Q103" s="162"/>
      <c r="R103" s="359" t="s">
        <v>1695</v>
      </c>
      <c r="S103" s="258">
        <v>0</v>
      </c>
      <c r="T103" s="162"/>
      <c r="U103" s="359" t="s">
        <v>1674</v>
      </c>
      <c r="V103" s="359" t="s">
        <v>1695</v>
      </c>
      <c r="W103" s="258">
        <v>0</v>
      </c>
      <c r="X103" s="162"/>
      <c r="Y103" s="255" t="s">
        <v>1674</v>
      </c>
      <c r="Z103" s="162"/>
      <c r="AA103" s="359" t="s">
        <v>1695</v>
      </c>
      <c r="AB103" s="258">
        <v>1022979.28</v>
      </c>
      <c r="AC103" s="162"/>
      <c r="AE103" s="359" t="s">
        <v>1674</v>
      </c>
    </row>
    <row r="104" spans="4:31" ht="9.9499999999999993" customHeight="1" x14ac:dyDescent="0.25">
      <c r="D104" s="196" t="s">
        <v>1674</v>
      </c>
      <c r="E104" s="232" t="s">
        <v>2007</v>
      </c>
      <c r="F104" s="209"/>
      <c r="G104" s="209"/>
      <c r="H104" s="196" t="s">
        <v>1674</v>
      </c>
      <c r="I104" s="359" t="s">
        <v>1695</v>
      </c>
      <c r="J104" s="258">
        <v>259631.18</v>
      </c>
      <c r="K104" s="162"/>
      <c r="L104" s="359" t="s">
        <v>1674</v>
      </c>
      <c r="M104" s="359" t="s">
        <v>1695</v>
      </c>
      <c r="N104" s="258">
        <v>0</v>
      </c>
      <c r="O104" s="162"/>
      <c r="P104" s="255" t="s">
        <v>1674</v>
      </c>
      <c r="Q104" s="162"/>
      <c r="R104" s="359" t="s">
        <v>1695</v>
      </c>
      <c r="S104" s="258">
        <v>0</v>
      </c>
      <c r="T104" s="162"/>
      <c r="U104" s="359" t="s">
        <v>1674</v>
      </c>
      <c r="V104" s="359" t="s">
        <v>1695</v>
      </c>
      <c r="W104" s="258">
        <v>0</v>
      </c>
      <c r="X104" s="162"/>
      <c r="Y104" s="255" t="s">
        <v>1674</v>
      </c>
      <c r="Z104" s="162"/>
      <c r="AA104" s="359" t="s">
        <v>1695</v>
      </c>
      <c r="AB104" s="258">
        <v>259631.18</v>
      </c>
      <c r="AC104" s="162"/>
      <c r="AE104" s="359" t="s">
        <v>1674</v>
      </c>
    </row>
    <row r="105" spans="4:31" ht="9.9499999999999993" customHeight="1" x14ac:dyDescent="0.25">
      <c r="D105" s="196" t="s">
        <v>1674</v>
      </c>
      <c r="E105" s="232" t="s">
        <v>2008</v>
      </c>
      <c r="F105" s="209"/>
      <c r="G105" s="209"/>
      <c r="H105" s="196" t="s">
        <v>1674</v>
      </c>
      <c r="I105" s="359" t="s">
        <v>1695</v>
      </c>
      <c r="J105" s="258">
        <v>563704.75</v>
      </c>
      <c r="K105" s="162"/>
      <c r="L105" s="359" t="s">
        <v>1674</v>
      </c>
      <c r="M105" s="359" t="s">
        <v>1695</v>
      </c>
      <c r="N105" s="258">
        <v>0</v>
      </c>
      <c r="O105" s="162"/>
      <c r="P105" s="255" t="s">
        <v>1674</v>
      </c>
      <c r="Q105" s="162"/>
      <c r="R105" s="359" t="s">
        <v>1695</v>
      </c>
      <c r="S105" s="258">
        <v>0</v>
      </c>
      <c r="T105" s="162"/>
      <c r="U105" s="359" t="s">
        <v>1674</v>
      </c>
      <c r="V105" s="359" t="s">
        <v>1695</v>
      </c>
      <c r="W105" s="258">
        <v>0</v>
      </c>
      <c r="X105" s="162"/>
      <c r="Y105" s="255" t="s">
        <v>1674</v>
      </c>
      <c r="Z105" s="162"/>
      <c r="AA105" s="359" t="s">
        <v>1695</v>
      </c>
      <c r="AB105" s="258">
        <v>563704.75</v>
      </c>
      <c r="AC105" s="162"/>
      <c r="AE105" s="359" t="s">
        <v>1674</v>
      </c>
    </row>
    <row r="106" spans="4:31" ht="9.9499999999999993" customHeight="1" x14ac:dyDescent="0.25">
      <c r="D106" s="196" t="s">
        <v>1674</v>
      </c>
      <c r="E106" s="232" t="s">
        <v>2009</v>
      </c>
      <c r="F106" s="209"/>
      <c r="G106" s="209"/>
      <c r="H106" s="196" t="s">
        <v>1674</v>
      </c>
      <c r="I106" s="359" t="s">
        <v>1695</v>
      </c>
      <c r="J106" s="258">
        <v>1175345.6399999999</v>
      </c>
      <c r="K106" s="162"/>
      <c r="L106" s="359" t="s">
        <v>1674</v>
      </c>
      <c r="M106" s="359" t="s">
        <v>1695</v>
      </c>
      <c r="N106" s="258">
        <v>0</v>
      </c>
      <c r="O106" s="162"/>
      <c r="P106" s="255" t="s">
        <v>1674</v>
      </c>
      <c r="Q106" s="162"/>
      <c r="R106" s="359" t="s">
        <v>1695</v>
      </c>
      <c r="S106" s="258">
        <v>0</v>
      </c>
      <c r="T106" s="162"/>
      <c r="U106" s="359" t="s">
        <v>1674</v>
      </c>
      <c r="V106" s="359" t="s">
        <v>1695</v>
      </c>
      <c r="W106" s="258">
        <v>0</v>
      </c>
      <c r="X106" s="162"/>
      <c r="Y106" s="255" t="s">
        <v>1674</v>
      </c>
      <c r="Z106" s="162"/>
      <c r="AA106" s="359" t="s">
        <v>1695</v>
      </c>
      <c r="AB106" s="258">
        <v>1175345.6399999999</v>
      </c>
      <c r="AC106" s="162"/>
      <c r="AE106" s="359" t="s">
        <v>1674</v>
      </c>
    </row>
    <row r="107" spans="4:31" ht="9.9499999999999993" customHeight="1" x14ac:dyDescent="0.25">
      <c r="D107" s="196" t="s">
        <v>1674</v>
      </c>
      <c r="E107" s="232" t="s">
        <v>2010</v>
      </c>
      <c r="F107" s="209"/>
      <c r="G107" s="209"/>
      <c r="H107" s="196" t="s">
        <v>1674</v>
      </c>
      <c r="I107" s="359" t="s">
        <v>1695</v>
      </c>
      <c r="J107" s="258">
        <v>2080589.55</v>
      </c>
      <c r="K107" s="162"/>
      <c r="L107" s="359" t="s">
        <v>1674</v>
      </c>
      <c r="M107" s="359" t="s">
        <v>1695</v>
      </c>
      <c r="N107" s="258">
        <v>0</v>
      </c>
      <c r="O107" s="162"/>
      <c r="P107" s="255" t="s">
        <v>1674</v>
      </c>
      <c r="Q107" s="162"/>
      <c r="R107" s="359" t="s">
        <v>1695</v>
      </c>
      <c r="S107" s="258">
        <v>0</v>
      </c>
      <c r="T107" s="162"/>
      <c r="U107" s="359" t="s">
        <v>1674</v>
      </c>
      <c r="V107" s="359" t="s">
        <v>1695</v>
      </c>
      <c r="W107" s="258">
        <v>0</v>
      </c>
      <c r="X107" s="162"/>
      <c r="Y107" s="255" t="s">
        <v>1674</v>
      </c>
      <c r="Z107" s="162"/>
      <c r="AA107" s="359" t="s">
        <v>1695</v>
      </c>
      <c r="AB107" s="258">
        <v>2080589.55</v>
      </c>
      <c r="AC107" s="162"/>
      <c r="AE107" s="359" t="s">
        <v>1674</v>
      </c>
    </row>
    <row r="108" spans="4:31" ht="9.9499999999999993" customHeight="1" x14ac:dyDescent="0.25">
      <c r="D108" s="196" t="s">
        <v>1674</v>
      </c>
      <c r="E108" s="232" t="s">
        <v>2011</v>
      </c>
      <c r="F108" s="209"/>
      <c r="G108" s="209"/>
      <c r="H108" s="196" t="s">
        <v>1674</v>
      </c>
      <c r="I108" s="359" t="s">
        <v>1695</v>
      </c>
      <c r="J108" s="258">
        <v>2885213.23</v>
      </c>
      <c r="K108" s="162"/>
      <c r="L108" s="359" t="s">
        <v>1674</v>
      </c>
      <c r="M108" s="359" t="s">
        <v>1695</v>
      </c>
      <c r="N108" s="258">
        <v>0</v>
      </c>
      <c r="O108" s="162"/>
      <c r="P108" s="255" t="s">
        <v>1674</v>
      </c>
      <c r="Q108" s="162"/>
      <c r="R108" s="359" t="s">
        <v>1695</v>
      </c>
      <c r="S108" s="258">
        <v>0</v>
      </c>
      <c r="T108" s="162"/>
      <c r="U108" s="359" t="s">
        <v>1674</v>
      </c>
      <c r="V108" s="359" t="s">
        <v>1695</v>
      </c>
      <c r="W108" s="258">
        <v>0</v>
      </c>
      <c r="X108" s="162"/>
      <c r="Y108" s="255" t="s">
        <v>1674</v>
      </c>
      <c r="Z108" s="162"/>
      <c r="AA108" s="359" t="s">
        <v>1695</v>
      </c>
      <c r="AB108" s="258">
        <v>2885213.23</v>
      </c>
      <c r="AC108" s="162"/>
      <c r="AE108" s="359" t="s">
        <v>1674</v>
      </c>
    </row>
    <row r="109" spans="4:31" ht="9.9499999999999993" customHeight="1" x14ac:dyDescent="0.25">
      <c r="D109" s="196" t="s">
        <v>1674</v>
      </c>
      <c r="E109" s="232" t="s">
        <v>2012</v>
      </c>
      <c r="F109" s="209"/>
      <c r="G109" s="209"/>
      <c r="H109" s="196" t="s">
        <v>1674</v>
      </c>
      <c r="I109" s="359" t="s">
        <v>1695</v>
      </c>
      <c r="J109" s="258">
        <v>483294.24</v>
      </c>
      <c r="K109" s="162"/>
      <c r="L109" s="359" t="s">
        <v>1674</v>
      </c>
      <c r="M109" s="359" t="s">
        <v>1695</v>
      </c>
      <c r="N109" s="258">
        <v>0</v>
      </c>
      <c r="O109" s="162"/>
      <c r="P109" s="255" t="s">
        <v>1674</v>
      </c>
      <c r="Q109" s="162"/>
      <c r="R109" s="359" t="s">
        <v>1695</v>
      </c>
      <c r="S109" s="258">
        <v>0</v>
      </c>
      <c r="T109" s="162"/>
      <c r="U109" s="359" t="s">
        <v>1674</v>
      </c>
      <c r="V109" s="359" t="s">
        <v>1695</v>
      </c>
      <c r="W109" s="258">
        <v>0</v>
      </c>
      <c r="X109" s="162"/>
      <c r="Y109" s="255" t="s">
        <v>1674</v>
      </c>
      <c r="Z109" s="162"/>
      <c r="AA109" s="359" t="s">
        <v>1695</v>
      </c>
      <c r="AB109" s="258">
        <v>483294.24</v>
      </c>
      <c r="AC109" s="162"/>
      <c r="AE109" s="359" t="s">
        <v>1674</v>
      </c>
    </row>
    <row r="110" spans="4:31" ht="9.9499999999999993" customHeight="1" x14ac:dyDescent="0.25">
      <c r="D110" s="196" t="s">
        <v>1674</v>
      </c>
      <c r="E110" s="232" t="s">
        <v>2013</v>
      </c>
      <c r="F110" s="209"/>
      <c r="G110" s="209"/>
      <c r="H110" s="196" t="s">
        <v>1674</v>
      </c>
      <c r="I110" s="359" t="s">
        <v>1695</v>
      </c>
      <c r="J110" s="258">
        <v>983500.22</v>
      </c>
      <c r="K110" s="162"/>
      <c r="L110" s="359" t="s">
        <v>1674</v>
      </c>
      <c r="M110" s="359" t="s">
        <v>1695</v>
      </c>
      <c r="N110" s="258">
        <v>0</v>
      </c>
      <c r="O110" s="162"/>
      <c r="P110" s="255" t="s">
        <v>1674</v>
      </c>
      <c r="Q110" s="162"/>
      <c r="R110" s="359" t="s">
        <v>1695</v>
      </c>
      <c r="S110" s="258">
        <v>0</v>
      </c>
      <c r="T110" s="162"/>
      <c r="U110" s="359" t="s">
        <v>1674</v>
      </c>
      <c r="V110" s="359" t="s">
        <v>1695</v>
      </c>
      <c r="W110" s="258">
        <v>0</v>
      </c>
      <c r="X110" s="162"/>
      <c r="Y110" s="255" t="s">
        <v>1674</v>
      </c>
      <c r="Z110" s="162"/>
      <c r="AA110" s="359" t="s">
        <v>1695</v>
      </c>
      <c r="AB110" s="258">
        <v>983500.22</v>
      </c>
      <c r="AC110" s="162"/>
      <c r="AE110" s="359" t="s">
        <v>1674</v>
      </c>
    </row>
    <row r="111" spans="4:31" ht="9.9499999999999993" customHeight="1" x14ac:dyDescent="0.25">
      <c r="D111" s="196" t="s">
        <v>1674</v>
      </c>
      <c r="E111" s="232" t="s">
        <v>2014</v>
      </c>
      <c r="F111" s="209"/>
      <c r="G111" s="209"/>
      <c r="H111" s="196" t="s">
        <v>1674</v>
      </c>
      <c r="I111" s="359" t="s">
        <v>1695</v>
      </c>
      <c r="J111" s="258">
        <v>965707.25</v>
      </c>
      <c r="K111" s="162"/>
      <c r="L111" s="359" t="s">
        <v>1674</v>
      </c>
      <c r="M111" s="359" t="s">
        <v>1695</v>
      </c>
      <c r="N111" s="258">
        <v>0</v>
      </c>
      <c r="O111" s="162"/>
      <c r="P111" s="255" t="s">
        <v>1674</v>
      </c>
      <c r="Q111" s="162"/>
      <c r="R111" s="359" t="s">
        <v>1695</v>
      </c>
      <c r="S111" s="258">
        <v>0</v>
      </c>
      <c r="T111" s="162"/>
      <c r="U111" s="359" t="s">
        <v>1674</v>
      </c>
      <c r="V111" s="359" t="s">
        <v>1695</v>
      </c>
      <c r="W111" s="258">
        <v>0</v>
      </c>
      <c r="X111" s="162"/>
      <c r="Y111" s="255" t="s">
        <v>1674</v>
      </c>
      <c r="Z111" s="162"/>
      <c r="AA111" s="359" t="s">
        <v>1695</v>
      </c>
      <c r="AB111" s="258">
        <v>965707.25</v>
      </c>
      <c r="AC111" s="162"/>
      <c r="AE111" s="359" t="s">
        <v>1674</v>
      </c>
    </row>
    <row r="112" spans="4:31" ht="9.9499999999999993" customHeight="1" x14ac:dyDescent="0.25">
      <c r="D112" s="196" t="s">
        <v>1674</v>
      </c>
      <c r="E112" s="232" t="s">
        <v>2015</v>
      </c>
      <c r="F112" s="209"/>
      <c r="G112" s="209"/>
      <c r="H112" s="196" t="s">
        <v>1674</v>
      </c>
      <c r="I112" s="359" t="s">
        <v>1695</v>
      </c>
      <c r="J112" s="258">
        <v>1052579.9099999999</v>
      </c>
      <c r="K112" s="162"/>
      <c r="L112" s="359" t="s">
        <v>1674</v>
      </c>
      <c r="M112" s="359" t="s">
        <v>1695</v>
      </c>
      <c r="N112" s="258">
        <v>0</v>
      </c>
      <c r="O112" s="162"/>
      <c r="P112" s="255" t="s">
        <v>1674</v>
      </c>
      <c r="Q112" s="162"/>
      <c r="R112" s="359" t="s">
        <v>1695</v>
      </c>
      <c r="S112" s="258">
        <v>0</v>
      </c>
      <c r="T112" s="162"/>
      <c r="U112" s="359" t="s">
        <v>1674</v>
      </c>
      <c r="V112" s="359" t="s">
        <v>1695</v>
      </c>
      <c r="W112" s="258">
        <v>0</v>
      </c>
      <c r="X112" s="162"/>
      <c r="Y112" s="255" t="s">
        <v>1674</v>
      </c>
      <c r="Z112" s="162"/>
      <c r="AA112" s="359" t="s">
        <v>1695</v>
      </c>
      <c r="AB112" s="258">
        <v>1052579.9099999999</v>
      </c>
      <c r="AC112" s="162"/>
      <c r="AE112" s="359" t="s">
        <v>1674</v>
      </c>
    </row>
    <row r="113" spans="4:31" ht="9.9499999999999993" customHeight="1" x14ac:dyDescent="0.25">
      <c r="D113" s="196" t="s">
        <v>1674</v>
      </c>
      <c r="E113" s="232" t="s">
        <v>2016</v>
      </c>
      <c r="F113" s="209"/>
      <c r="G113" s="209"/>
      <c r="H113" s="196" t="s">
        <v>1674</v>
      </c>
      <c r="I113" s="359" t="s">
        <v>1695</v>
      </c>
      <c r="J113" s="258">
        <v>586086.18999999994</v>
      </c>
      <c r="K113" s="162"/>
      <c r="L113" s="359" t="s">
        <v>1674</v>
      </c>
      <c r="M113" s="359" t="s">
        <v>1695</v>
      </c>
      <c r="N113" s="258">
        <v>0</v>
      </c>
      <c r="O113" s="162"/>
      <c r="P113" s="255" t="s">
        <v>1674</v>
      </c>
      <c r="Q113" s="162"/>
      <c r="R113" s="359" t="s">
        <v>1695</v>
      </c>
      <c r="S113" s="258">
        <v>0</v>
      </c>
      <c r="T113" s="162"/>
      <c r="U113" s="359" t="s">
        <v>1674</v>
      </c>
      <c r="V113" s="359" t="s">
        <v>1695</v>
      </c>
      <c r="W113" s="258">
        <v>0</v>
      </c>
      <c r="X113" s="162"/>
      <c r="Y113" s="255" t="s">
        <v>1674</v>
      </c>
      <c r="Z113" s="162"/>
      <c r="AA113" s="359" t="s">
        <v>1695</v>
      </c>
      <c r="AB113" s="258">
        <v>586086.18999999994</v>
      </c>
      <c r="AC113" s="162"/>
      <c r="AE113" s="359" t="s">
        <v>1674</v>
      </c>
    </row>
    <row r="114" spans="4:31" ht="9.9499999999999993" customHeight="1" x14ac:dyDescent="0.25">
      <c r="D114" s="196" t="s">
        <v>1674</v>
      </c>
      <c r="E114" s="195" t="s">
        <v>2060</v>
      </c>
      <c r="F114" s="162"/>
      <c r="G114" s="162"/>
      <c r="H114" s="196" t="s">
        <v>1674</v>
      </c>
      <c r="I114" s="359" t="s">
        <v>1695</v>
      </c>
      <c r="J114" s="258">
        <v>259411.65</v>
      </c>
      <c r="K114" s="162"/>
      <c r="L114" s="359" t="s">
        <v>1674</v>
      </c>
      <c r="M114" s="359" t="s">
        <v>1695</v>
      </c>
      <c r="N114" s="258">
        <v>0</v>
      </c>
      <c r="O114" s="162"/>
      <c r="P114" s="255" t="s">
        <v>1674</v>
      </c>
      <c r="Q114" s="162"/>
      <c r="R114" s="359" t="s">
        <v>1695</v>
      </c>
      <c r="S114" s="258">
        <v>0</v>
      </c>
      <c r="T114" s="162"/>
      <c r="U114" s="359" t="s">
        <v>1674</v>
      </c>
      <c r="V114" s="359" t="s">
        <v>1695</v>
      </c>
      <c r="W114" s="258">
        <v>0</v>
      </c>
      <c r="X114" s="162"/>
      <c r="Y114" s="255" t="s">
        <v>1674</v>
      </c>
      <c r="Z114" s="162"/>
      <c r="AA114" s="359" t="s">
        <v>1695</v>
      </c>
      <c r="AB114" s="258">
        <v>259411.65</v>
      </c>
      <c r="AC114" s="162"/>
      <c r="AE114" s="359" t="s">
        <v>1674</v>
      </c>
    </row>
    <row r="115" spans="4:31" ht="15.75" thickBot="1" x14ac:dyDescent="0.3">
      <c r="D115" s="196" t="s">
        <v>1674</v>
      </c>
      <c r="E115" s="274" t="s">
        <v>1674</v>
      </c>
      <c r="F115" s="162"/>
      <c r="G115" s="162"/>
      <c r="H115" s="360" t="s">
        <v>1674</v>
      </c>
      <c r="I115" s="361" t="s">
        <v>1695</v>
      </c>
      <c r="J115" s="362">
        <v>15004008.380000001</v>
      </c>
      <c r="K115" s="194"/>
      <c r="L115" s="360" t="s">
        <v>1674</v>
      </c>
      <c r="M115" s="361" t="s">
        <v>1695</v>
      </c>
      <c r="N115" s="362">
        <v>0</v>
      </c>
      <c r="O115" s="194"/>
      <c r="P115" s="274" t="s">
        <v>1674</v>
      </c>
      <c r="Q115" s="162"/>
      <c r="R115" s="361" t="s">
        <v>1695</v>
      </c>
      <c r="S115" s="362">
        <v>0</v>
      </c>
      <c r="T115" s="194"/>
      <c r="U115" s="360" t="s">
        <v>1674</v>
      </c>
      <c r="V115" s="361" t="s">
        <v>1695</v>
      </c>
      <c r="W115" s="362">
        <v>0</v>
      </c>
      <c r="X115" s="194"/>
      <c r="Y115" s="274" t="s">
        <v>1674</v>
      </c>
      <c r="Z115" s="162"/>
      <c r="AA115" s="361" t="s">
        <v>1695</v>
      </c>
      <c r="AB115" s="362">
        <v>15004008.380000001</v>
      </c>
      <c r="AC115" s="194"/>
      <c r="AE115" s="360" t="s">
        <v>1674</v>
      </c>
    </row>
    <row r="116" spans="4:31" ht="15.75" thickTop="1" x14ac:dyDescent="0.25">
      <c r="D116" s="363" t="s">
        <v>1674</v>
      </c>
      <c r="E116" s="364" t="s">
        <v>1674</v>
      </c>
      <c r="F116" s="162"/>
      <c r="G116" s="162"/>
      <c r="H116" s="363" t="s">
        <v>1674</v>
      </c>
      <c r="I116" s="363" t="s">
        <v>1674</v>
      </c>
      <c r="J116" s="364" t="s">
        <v>1674</v>
      </c>
      <c r="K116" s="162"/>
      <c r="L116" s="363" t="s">
        <v>1674</v>
      </c>
      <c r="M116" s="363" t="s">
        <v>1674</v>
      </c>
      <c r="N116" s="364" t="s">
        <v>1674</v>
      </c>
      <c r="O116" s="162"/>
      <c r="P116" s="364" t="s">
        <v>1674</v>
      </c>
      <c r="Q116" s="162"/>
      <c r="R116" s="363" t="s">
        <v>1674</v>
      </c>
      <c r="S116" s="364" t="s">
        <v>1674</v>
      </c>
      <c r="T116" s="162"/>
      <c r="U116" s="363" t="s">
        <v>1674</v>
      </c>
      <c r="V116" s="363" t="s">
        <v>1674</v>
      </c>
      <c r="W116" s="364" t="s">
        <v>1674</v>
      </c>
      <c r="X116" s="162"/>
      <c r="Y116" s="364" t="s">
        <v>1674</v>
      </c>
      <c r="Z116" s="162"/>
      <c r="AA116" s="363" t="s">
        <v>1674</v>
      </c>
      <c r="AB116" s="364" t="s">
        <v>1674</v>
      </c>
      <c r="AC116" s="162"/>
      <c r="AE116" s="363" t="s">
        <v>1674</v>
      </c>
    </row>
    <row r="117" spans="4:31" hidden="1" x14ac:dyDescent="0.25">
      <c r="D117" s="346" t="s">
        <v>1674</v>
      </c>
      <c r="E117" s="347" t="s">
        <v>1674</v>
      </c>
      <c r="F117" s="162"/>
      <c r="G117" s="162"/>
      <c r="H117" s="346" t="s">
        <v>1674</v>
      </c>
      <c r="I117" s="346" t="s">
        <v>1674</v>
      </c>
      <c r="J117" s="347" t="s">
        <v>1674</v>
      </c>
      <c r="K117" s="162"/>
      <c r="L117" s="346" t="s">
        <v>1674</v>
      </c>
      <c r="M117" s="346" t="s">
        <v>1674</v>
      </c>
      <c r="N117" s="347" t="s">
        <v>1674</v>
      </c>
      <c r="O117" s="162"/>
      <c r="P117" s="347" t="s">
        <v>1674</v>
      </c>
      <c r="Q117" s="162"/>
      <c r="R117" s="346" t="s">
        <v>1674</v>
      </c>
      <c r="S117" s="347" t="s">
        <v>1674</v>
      </c>
      <c r="T117" s="162"/>
      <c r="U117" s="346" t="s">
        <v>1674</v>
      </c>
      <c r="V117" s="346" t="s">
        <v>1674</v>
      </c>
      <c r="W117" s="347" t="s">
        <v>1674</v>
      </c>
      <c r="X117" s="162"/>
      <c r="Y117" s="348" t="s">
        <v>1674</v>
      </c>
      <c r="Z117" s="162"/>
      <c r="AA117" s="349" t="s">
        <v>1674</v>
      </c>
      <c r="AB117" s="348" t="s">
        <v>1674</v>
      </c>
      <c r="AC117" s="162"/>
      <c r="AE117" s="349" t="s">
        <v>1674</v>
      </c>
    </row>
    <row r="118" spans="4:31" ht="24.95" customHeight="1" x14ac:dyDescent="0.25">
      <c r="D118" s="229" t="s">
        <v>1956</v>
      </c>
      <c r="E118" s="350" t="s">
        <v>2054</v>
      </c>
      <c r="F118" s="284"/>
      <c r="G118" s="284"/>
      <c r="H118" s="351" t="s">
        <v>1674</v>
      </c>
      <c r="I118" s="352" t="s">
        <v>2055</v>
      </c>
      <c r="J118" s="284"/>
      <c r="K118" s="284"/>
      <c r="L118" s="353" t="s">
        <v>1674</v>
      </c>
      <c r="M118" s="352" t="s">
        <v>2056</v>
      </c>
      <c r="N118" s="284"/>
      <c r="O118" s="284"/>
      <c r="P118" s="354" t="s">
        <v>1674</v>
      </c>
      <c r="Q118" s="162"/>
      <c r="R118" s="352" t="s">
        <v>2057</v>
      </c>
      <c r="S118" s="284"/>
      <c r="T118" s="284"/>
      <c r="U118" s="353" t="s">
        <v>1674</v>
      </c>
      <c r="V118" s="352" t="s">
        <v>2058</v>
      </c>
      <c r="W118" s="284"/>
      <c r="X118" s="284"/>
      <c r="Y118" s="355" t="s">
        <v>1674</v>
      </c>
      <c r="Z118" s="162"/>
      <c r="AA118" s="356" t="s">
        <v>89</v>
      </c>
      <c r="AB118" s="284"/>
      <c r="AC118" s="284"/>
      <c r="AE118" s="357" t="s">
        <v>1674</v>
      </c>
    </row>
    <row r="119" spans="4:31" x14ac:dyDescent="0.25">
      <c r="D119" s="358" t="s">
        <v>1622</v>
      </c>
      <c r="E119" s="255" t="s">
        <v>1674</v>
      </c>
      <c r="F119" s="162"/>
      <c r="G119" s="162"/>
      <c r="H119" s="359" t="s">
        <v>1674</v>
      </c>
      <c r="I119" s="359" t="s">
        <v>1674</v>
      </c>
      <c r="J119" s="255" t="s">
        <v>1674</v>
      </c>
      <c r="K119" s="162"/>
      <c r="L119" s="359" t="s">
        <v>1674</v>
      </c>
      <c r="M119" s="359" t="s">
        <v>1674</v>
      </c>
      <c r="N119" s="255" t="s">
        <v>1674</v>
      </c>
      <c r="O119" s="162"/>
      <c r="P119" s="255" t="s">
        <v>1674</v>
      </c>
      <c r="Q119" s="162"/>
      <c r="R119" s="359" t="s">
        <v>1674</v>
      </c>
      <c r="S119" s="255" t="s">
        <v>1674</v>
      </c>
      <c r="T119" s="162"/>
      <c r="U119" s="359" t="s">
        <v>1674</v>
      </c>
      <c r="V119" s="359" t="s">
        <v>1674</v>
      </c>
      <c r="W119" s="255" t="s">
        <v>1674</v>
      </c>
      <c r="X119" s="162"/>
      <c r="Y119" s="255" t="s">
        <v>1674</v>
      </c>
      <c r="Z119" s="162"/>
      <c r="AA119" s="359" t="s">
        <v>1674</v>
      </c>
      <c r="AB119" s="255" t="s">
        <v>1674</v>
      </c>
      <c r="AC119" s="162"/>
      <c r="AE119" s="359" t="s">
        <v>1674</v>
      </c>
    </row>
    <row r="120" spans="4:31" ht="9.9499999999999993" customHeight="1" x14ac:dyDescent="0.25">
      <c r="D120" s="196" t="s">
        <v>1674</v>
      </c>
      <c r="E120" s="195" t="s">
        <v>2059</v>
      </c>
      <c r="F120" s="162"/>
      <c r="G120" s="162"/>
      <c r="H120" s="196" t="s">
        <v>1674</v>
      </c>
      <c r="I120" s="359" t="s">
        <v>1695</v>
      </c>
      <c r="J120" s="258">
        <v>43838963.289999999</v>
      </c>
      <c r="K120" s="162"/>
      <c r="L120" s="359" t="s">
        <v>1674</v>
      </c>
      <c r="M120" s="359" t="s">
        <v>1695</v>
      </c>
      <c r="N120" s="258">
        <v>0</v>
      </c>
      <c r="O120" s="162"/>
      <c r="P120" s="255" t="s">
        <v>1674</v>
      </c>
      <c r="Q120" s="162"/>
      <c r="R120" s="359" t="s">
        <v>1695</v>
      </c>
      <c r="S120" s="258">
        <v>0</v>
      </c>
      <c r="T120" s="162"/>
      <c r="U120" s="359" t="s">
        <v>1674</v>
      </c>
      <c r="V120" s="359" t="s">
        <v>1695</v>
      </c>
      <c r="W120" s="258">
        <v>0</v>
      </c>
      <c r="X120" s="162"/>
      <c r="Y120" s="255" t="s">
        <v>1674</v>
      </c>
      <c r="Z120" s="162"/>
      <c r="AA120" s="359" t="s">
        <v>1695</v>
      </c>
      <c r="AB120" s="258">
        <v>43838963.289999999</v>
      </c>
      <c r="AC120" s="162"/>
      <c r="AE120" s="359" t="s">
        <v>1674</v>
      </c>
    </row>
    <row r="121" spans="4:31" ht="9.9499999999999993" customHeight="1" x14ac:dyDescent="0.25">
      <c r="D121" s="196" t="s">
        <v>1674</v>
      </c>
      <c r="E121" s="232" t="s">
        <v>2005</v>
      </c>
      <c r="F121" s="209"/>
      <c r="G121" s="209"/>
      <c r="H121" s="196" t="s">
        <v>1674</v>
      </c>
      <c r="I121" s="359" t="s">
        <v>1695</v>
      </c>
      <c r="J121" s="258">
        <v>51783199.479999997</v>
      </c>
      <c r="K121" s="162"/>
      <c r="L121" s="359" t="s">
        <v>1674</v>
      </c>
      <c r="M121" s="359" t="s">
        <v>1695</v>
      </c>
      <c r="N121" s="258">
        <v>0</v>
      </c>
      <c r="O121" s="162"/>
      <c r="P121" s="255" t="s">
        <v>1674</v>
      </c>
      <c r="Q121" s="162"/>
      <c r="R121" s="359" t="s">
        <v>1695</v>
      </c>
      <c r="S121" s="258">
        <v>0</v>
      </c>
      <c r="T121" s="162"/>
      <c r="U121" s="359" t="s">
        <v>1674</v>
      </c>
      <c r="V121" s="359" t="s">
        <v>1695</v>
      </c>
      <c r="W121" s="258">
        <v>0</v>
      </c>
      <c r="X121" s="162"/>
      <c r="Y121" s="255" t="s">
        <v>1674</v>
      </c>
      <c r="Z121" s="162"/>
      <c r="AA121" s="359" t="s">
        <v>1695</v>
      </c>
      <c r="AB121" s="258">
        <v>51783199.479999997</v>
      </c>
      <c r="AC121" s="162"/>
      <c r="AE121" s="359" t="s">
        <v>1674</v>
      </c>
    </row>
    <row r="122" spans="4:31" ht="9.9499999999999993" customHeight="1" x14ac:dyDescent="0.25">
      <c r="D122" s="196" t="s">
        <v>1674</v>
      </c>
      <c r="E122" s="232" t="s">
        <v>2006</v>
      </c>
      <c r="F122" s="209"/>
      <c r="G122" s="209"/>
      <c r="H122" s="196" t="s">
        <v>1674</v>
      </c>
      <c r="I122" s="359" t="s">
        <v>1695</v>
      </c>
      <c r="J122" s="258">
        <v>49791401.310000002</v>
      </c>
      <c r="K122" s="162"/>
      <c r="L122" s="359" t="s">
        <v>1674</v>
      </c>
      <c r="M122" s="359" t="s">
        <v>1695</v>
      </c>
      <c r="N122" s="258">
        <v>0</v>
      </c>
      <c r="O122" s="162"/>
      <c r="P122" s="255" t="s">
        <v>1674</v>
      </c>
      <c r="Q122" s="162"/>
      <c r="R122" s="359" t="s">
        <v>1695</v>
      </c>
      <c r="S122" s="258">
        <v>0</v>
      </c>
      <c r="T122" s="162"/>
      <c r="U122" s="359" t="s">
        <v>1674</v>
      </c>
      <c r="V122" s="359" t="s">
        <v>1695</v>
      </c>
      <c r="W122" s="258">
        <v>0</v>
      </c>
      <c r="X122" s="162"/>
      <c r="Y122" s="255" t="s">
        <v>1674</v>
      </c>
      <c r="Z122" s="162"/>
      <c r="AA122" s="359" t="s">
        <v>1695</v>
      </c>
      <c r="AB122" s="258">
        <v>49791401.310000002</v>
      </c>
      <c r="AC122" s="162"/>
      <c r="AE122" s="359" t="s">
        <v>1674</v>
      </c>
    </row>
    <row r="123" spans="4:31" ht="9.9499999999999993" customHeight="1" x14ac:dyDescent="0.25">
      <c r="D123" s="196" t="s">
        <v>1674</v>
      </c>
      <c r="E123" s="232" t="s">
        <v>2007</v>
      </c>
      <c r="F123" s="209"/>
      <c r="G123" s="209"/>
      <c r="H123" s="196" t="s">
        <v>1674</v>
      </c>
      <c r="I123" s="359" t="s">
        <v>1695</v>
      </c>
      <c r="J123" s="258">
        <v>71984002.359999999</v>
      </c>
      <c r="K123" s="162"/>
      <c r="L123" s="359" t="s">
        <v>1674</v>
      </c>
      <c r="M123" s="359" t="s">
        <v>1695</v>
      </c>
      <c r="N123" s="258">
        <v>0</v>
      </c>
      <c r="O123" s="162"/>
      <c r="P123" s="255" t="s">
        <v>1674</v>
      </c>
      <c r="Q123" s="162"/>
      <c r="R123" s="359" t="s">
        <v>1695</v>
      </c>
      <c r="S123" s="258">
        <v>0</v>
      </c>
      <c r="T123" s="162"/>
      <c r="U123" s="359" t="s">
        <v>1674</v>
      </c>
      <c r="V123" s="359" t="s">
        <v>1695</v>
      </c>
      <c r="W123" s="258">
        <v>356696.41</v>
      </c>
      <c r="X123" s="162"/>
      <c r="Y123" s="255" t="s">
        <v>1674</v>
      </c>
      <c r="Z123" s="162"/>
      <c r="AA123" s="359" t="s">
        <v>1695</v>
      </c>
      <c r="AB123" s="258">
        <v>72340698.769999996</v>
      </c>
      <c r="AC123" s="162"/>
      <c r="AE123" s="359" t="s">
        <v>1674</v>
      </c>
    </row>
    <row r="124" spans="4:31" ht="9.9499999999999993" customHeight="1" x14ac:dyDescent="0.25">
      <c r="D124" s="196" t="s">
        <v>1674</v>
      </c>
      <c r="E124" s="232" t="s">
        <v>2008</v>
      </c>
      <c r="F124" s="209"/>
      <c r="G124" s="209"/>
      <c r="H124" s="196" t="s">
        <v>1674</v>
      </c>
      <c r="I124" s="359" t="s">
        <v>1695</v>
      </c>
      <c r="J124" s="258">
        <v>69991808.430000007</v>
      </c>
      <c r="K124" s="162"/>
      <c r="L124" s="359" t="s">
        <v>1674</v>
      </c>
      <c r="M124" s="359" t="s">
        <v>1695</v>
      </c>
      <c r="N124" s="258">
        <v>0</v>
      </c>
      <c r="O124" s="162"/>
      <c r="P124" s="255" t="s">
        <v>1674</v>
      </c>
      <c r="Q124" s="162"/>
      <c r="R124" s="359" t="s">
        <v>1695</v>
      </c>
      <c r="S124" s="258">
        <v>75791.61</v>
      </c>
      <c r="T124" s="162"/>
      <c r="U124" s="359" t="s">
        <v>1674</v>
      </c>
      <c r="V124" s="359" t="s">
        <v>1695</v>
      </c>
      <c r="W124" s="258">
        <v>149160.63</v>
      </c>
      <c r="X124" s="162"/>
      <c r="Y124" s="255" t="s">
        <v>1674</v>
      </c>
      <c r="Z124" s="162"/>
      <c r="AA124" s="359" t="s">
        <v>1695</v>
      </c>
      <c r="AB124" s="258">
        <v>70216760.670000002</v>
      </c>
      <c r="AC124" s="162"/>
      <c r="AE124" s="359" t="s">
        <v>1674</v>
      </c>
    </row>
    <row r="125" spans="4:31" ht="9.9499999999999993" customHeight="1" x14ac:dyDescent="0.25">
      <c r="D125" s="196" t="s">
        <v>1674</v>
      </c>
      <c r="E125" s="232" t="s">
        <v>2009</v>
      </c>
      <c r="F125" s="209"/>
      <c r="G125" s="209"/>
      <c r="H125" s="196" t="s">
        <v>1674</v>
      </c>
      <c r="I125" s="359" t="s">
        <v>1695</v>
      </c>
      <c r="J125" s="258">
        <v>87674111.790000007</v>
      </c>
      <c r="K125" s="162"/>
      <c r="L125" s="359" t="s">
        <v>1674</v>
      </c>
      <c r="M125" s="359" t="s">
        <v>1695</v>
      </c>
      <c r="N125" s="258">
        <v>0</v>
      </c>
      <c r="O125" s="162"/>
      <c r="P125" s="255" t="s">
        <v>1674</v>
      </c>
      <c r="Q125" s="162"/>
      <c r="R125" s="359" t="s">
        <v>1695</v>
      </c>
      <c r="S125" s="258">
        <v>0</v>
      </c>
      <c r="T125" s="162"/>
      <c r="U125" s="359" t="s">
        <v>1674</v>
      </c>
      <c r="V125" s="359" t="s">
        <v>1695</v>
      </c>
      <c r="W125" s="258">
        <v>0</v>
      </c>
      <c r="X125" s="162"/>
      <c r="Y125" s="255" t="s">
        <v>1674</v>
      </c>
      <c r="Z125" s="162"/>
      <c r="AA125" s="359" t="s">
        <v>1695</v>
      </c>
      <c r="AB125" s="258">
        <v>87674111.790000007</v>
      </c>
      <c r="AC125" s="162"/>
      <c r="AE125" s="359" t="s">
        <v>1674</v>
      </c>
    </row>
    <row r="126" spans="4:31" ht="9.9499999999999993" customHeight="1" x14ac:dyDescent="0.25">
      <c r="D126" s="196" t="s">
        <v>1674</v>
      </c>
      <c r="E126" s="232" t="s">
        <v>2010</v>
      </c>
      <c r="F126" s="209"/>
      <c r="G126" s="209"/>
      <c r="H126" s="196" t="s">
        <v>1674</v>
      </c>
      <c r="I126" s="359" t="s">
        <v>1695</v>
      </c>
      <c r="J126" s="258">
        <v>74156688.890000001</v>
      </c>
      <c r="K126" s="162"/>
      <c r="L126" s="359" t="s">
        <v>1674</v>
      </c>
      <c r="M126" s="359" t="s">
        <v>1695</v>
      </c>
      <c r="N126" s="258">
        <v>0</v>
      </c>
      <c r="O126" s="162"/>
      <c r="P126" s="255" t="s">
        <v>1674</v>
      </c>
      <c r="Q126" s="162"/>
      <c r="R126" s="359" t="s">
        <v>1695</v>
      </c>
      <c r="S126" s="258">
        <v>0</v>
      </c>
      <c r="T126" s="162"/>
      <c r="U126" s="359" t="s">
        <v>1674</v>
      </c>
      <c r="V126" s="359" t="s">
        <v>1695</v>
      </c>
      <c r="W126" s="258">
        <v>0</v>
      </c>
      <c r="X126" s="162"/>
      <c r="Y126" s="255" t="s">
        <v>1674</v>
      </c>
      <c r="Z126" s="162"/>
      <c r="AA126" s="359" t="s">
        <v>1695</v>
      </c>
      <c r="AB126" s="258">
        <v>74156688.890000001</v>
      </c>
      <c r="AC126" s="162"/>
      <c r="AE126" s="359" t="s">
        <v>1674</v>
      </c>
    </row>
    <row r="127" spans="4:31" ht="9.9499999999999993" customHeight="1" x14ac:dyDescent="0.25">
      <c r="D127" s="196" t="s">
        <v>1674</v>
      </c>
      <c r="E127" s="232" t="s">
        <v>2011</v>
      </c>
      <c r="F127" s="209"/>
      <c r="G127" s="209"/>
      <c r="H127" s="196" t="s">
        <v>1674</v>
      </c>
      <c r="I127" s="359" t="s">
        <v>1695</v>
      </c>
      <c r="J127" s="258">
        <v>83833034.560000002</v>
      </c>
      <c r="K127" s="162"/>
      <c r="L127" s="359" t="s">
        <v>1674</v>
      </c>
      <c r="M127" s="359" t="s">
        <v>1695</v>
      </c>
      <c r="N127" s="258">
        <v>0</v>
      </c>
      <c r="O127" s="162"/>
      <c r="P127" s="255" t="s">
        <v>1674</v>
      </c>
      <c r="Q127" s="162"/>
      <c r="R127" s="359" t="s">
        <v>1695</v>
      </c>
      <c r="S127" s="258">
        <v>0</v>
      </c>
      <c r="T127" s="162"/>
      <c r="U127" s="359" t="s">
        <v>1674</v>
      </c>
      <c r="V127" s="359" t="s">
        <v>1695</v>
      </c>
      <c r="W127" s="258">
        <v>0</v>
      </c>
      <c r="X127" s="162"/>
      <c r="Y127" s="255" t="s">
        <v>1674</v>
      </c>
      <c r="Z127" s="162"/>
      <c r="AA127" s="359" t="s">
        <v>1695</v>
      </c>
      <c r="AB127" s="258">
        <v>83833034.560000002</v>
      </c>
      <c r="AC127" s="162"/>
      <c r="AE127" s="359" t="s">
        <v>1674</v>
      </c>
    </row>
    <row r="128" spans="4:31" ht="9.9499999999999993" customHeight="1" x14ac:dyDescent="0.25">
      <c r="D128" s="196" t="s">
        <v>1674</v>
      </c>
      <c r="E128" s="232" t="s">
        <v>2012</v>
      </c>
      <c r="F128" s="209"/>
      <c r="G128" s="209"/>
      <c r="H128" s="196" t="s">
        <v>1674</v>
      </c>
      <c r="I128" s="359" t="s">
        <v>1695</v>
      </c>
      <c r="J128" s="258">
        <v>89170159.230000004</v>
      </c>
      <c r="K128" s="162"/>
      <c r="L128" s="359" t="s">
        <v>1674</v>
      </c>
      <c r="M128" s="359" t="s">
        <v>1695</v>
      </c>
      <c r="N128" s="258">
        <v>0</v>
      </c>
      <c r="O128" s="162"/>
      <c r="P128" s="255" t="s">
        <v>1674</v>
      </c>
      <c r="Q128" s="162"/>
      <c r="R128" s="359" t="s">
        <v>1695</v>
      </c>
      <c r="S128" s="258">
        <v>0</v>
      </c>
      <c r="T128" s="162"/>
      <c r="U128" s="359" t="s">
        <v>1674</v>
      </c>
      <c r="V128" s="359" t="s">
        <v>1695</v>
      </c>
      <c r="W128" s="258">
        <v>200279.46</v>
      </c>
      <c r="X128" s="162"/>
      <c r="Y128" s="255" t="s">
        <v>1674</v>
      </c>
      <c r="Z128" s="162"/>
      <c r="AA128" s="359" t="s">
        <v>1695</v>
      </c>
      <c r="AB128" s="258">
        <v>89370438.689999998</v>
      </c>
      <c r="AC128" s="162"/>
      <c r="AE128" s="359" t="s">
        <v>1674</v>
      </c>
    </row>
    <row r="129" spans="4:31" ht="9.9499999999999993" customHeight="1" x14ac:dyDescent="0.25">
      <c r="D129" s="196" t="s">
        <v>1674</v>
      </c>
      <c r="E129" s="232" t="s">
        <v>2013</v>
      </c>
      <c r="F129" s="209"/>
      <c r="G129" s="209"/>
      <c r="H129" s="196" t="s">
        <v>1674</v>
      </c>
      <c r="I129" s="359" t="s">
        <v>1695</v>
      </c>
      <c r="J129" s="258">
        <v>65582257.350000001</v>
      </c>
      <c r="K129" s="162"/>
      <c r="L129" s="359" t="s">
        <v>1674</v>
      </c>
      <c r="M129" s="359" t="s">
        <v>1695</v>
      </c>
      <c r="N129" s="258">
        <v>366710.02</v>
      </c>
      <c r="O129" s="162"/>
      <c r="P129" s="255" t="s">
        <v>1674</v>
      </c>
      <c r="Q129" s="162"/>
      <c r="R129" s="359" t="s">
        <v>1695</v>
      </c>
      <c r="S129" s="258">
        <v>0</v>
      </c>
      <c r="T129" s="162"/>
      <c r="U129" s="359" t="s">
        <v>1674</v>
      </c>
      <c r="V129" s="359" t="s">
        <v>1695</v>
      </c>
      <c r="W129" s="258">
        <v>103908.36</v>
      </c>
      <c r="X129" s="162"/>
      <c r="Y129" s="255" t="s">
        <v>1674</v>
      </c>
      <c r="Z129" s="162"/>
      <c r="AA129" s="359" t="s">
        <v>1695</v>
      </c>
      <c r="AB129" s="258">
        <v>66052875.729999997</v>
      </c>
      <c r="AC129" s="162"/>
      <c r="AE129" s="359" t="s">
        <v>1674</v>
      </c>
    </row>
    <row r="130" spans="4:31" ht="9.9499999999999993" customHeight="1" x14ac:dyDescent="0.25">
      <c r="D130" s="196" t="s">
        <v>1674</v>
      </c>
      <c r="E130" s="232" t="s">
        <v>2014</v>
      </c>
      <c r="F130" s="209"/>
      <c r="G130" s="209"/>
      <c r="H130" s="196" t="s">
        <v>1674</v>
      </c>
      <c r="I130" s="359" t="s">
        <v>1695</v>
      </c>
      <c r="J130" s="258">
        <v>74957904.980000004</v>
      </c>
      <c r="K130" s="162"/>
      <c r="L130" s="359" t="s">
        <v>1674</v>
      </c>
      <c r="M130" s="359" t="s">
        <v>1695</v>
      </c>
      <c r="N130" s="258">
        <v>0</v>
      </c>
      <c r="O130" s="162"/>
      <c r="P130" s="255" t="s">
        <v>1674</v>
      </c>
      <c r="Q130" s="162"/>
      <c r="R130" s="359" t="s">
        <v>1695</v>
      </c>
      <c r="S130" s="258">
        <v>0</v>
      </c>
      <c r="T130" s="162"/>
      <c r="U130" s="359" t="s">
        <v>1674</v>
      </c>
      <c r="V130" s="359" t="s">
        <v>1695</v>
      </c>
      <c r="W130" s="258">
        <v>0</v>
      </c>
      <c r="X130" s="162"/>
      <c r="Y130" s="255" t="s">
        <v>1674</v>
      </c>
      <c r="Z130" s="162"/>
      <c r="AA130" s="359" t="s">
        <v>1695</v>
      </c>
      <c r="AB130" s="258">
        <v>74957904.980000004</v>
      </c>
      <c r="AC130" s="162"/>
      <c r="AE130" s="359" t="s">
        <v>1674</v>
      </c>
    </row>
    <row r="131" spans="4:31" ht="9.9499999999999993" customHeight="1" x14ac:dyDescent="0.25">
      <c r="D131" s="196" t="s">
        <v>1674</v>
      </c>
      <c r="E131" s="232" t="s">
        <v>2015</v>
      </c>
      <c r="F131" s="209"/>
      <c r="G131" s="209"/>
      <c r="H131" s="196" t="s">
        <v>1674</v>
      </c>
      <c r="I131" s="359" t="s">
        <v>1695</v>
      </c>
      <c r="J131" s="258">
        <v>29830736.690000001</v>
      </c>
      <c r="K131" s="162"/>
      <c r="L131" s="359" t="s">
        <v>1674</v>
      </c>
      <c r="M131" s="359" t="s">
        <v>1695</v>
      </c>
      <c r="N131" s="258">
        <v>0</v>
      </c>
      <c r="O131" s="162"/>
      <c r="P131" s="255" t="s">
        <v>1674</v>
      </c>
      <c r="Q131" s="162"/>
      <c r="R131" s="359" t="s">
        <v>1695</v>
      </c>
      <c r="S131" s="258">
        <v>0</v>
      </c>
      <c r="T131" s="162"/>
      <c r="U131" s="359" t="s">
        <v>1674</v>
      </c>
      <c r="V131" s="359" t="s">
        <v>1695</v>
      </c>
      <c r="W131" s="258">
        <v>0</v>
      </c>
      <c r="X131" s="162"/>
      <c r="Y131" s="255" t="s">
        <v>1674</v>
      </c>
      <c r="Z131" s="162"/>
      <c r="AA131" s="359" t="s">
        <v>1695</v>
      </c>
      <c r="AB131" s="258">
        <v>29830736.690000001</v>
      </c>
      <c r="AC131" s="162"/>
      <c r="AE131" s="359" t="s">
        <v>1674</v>
      </c>
    </row>
    <row r="132" spans="4:31" ht="9.9499999999999993" customHeight="1" x14ac:dyDescent="0.25">
      <c r="D132" s="196" t="s">
        <v>1674</v>
      </c>
      <c r="E132" s="232" t="s">
        <v>2016</v>
      </c>
      <c r="F132" s="209"/>
      <c r="G132" s="209"/>
      <c r="H132" s="196" t="s">
        <v>1674</v>
      </c>
      <c r="I132" s="359" t="s">
        <v>1695</v>
      </c>
      <c r="J132" s="258">
        <v>5356331.3600000003</v>
      </c>
      <c r="K132" s="162"/>
      <c r="L132" s="359" t="s">
        <v>1674</v>
      </c>
      <c r="M132" s="359" t="s">
        <v>1695</v>
      </c>
      <c r="N132" s="258">
        <v>0</v>
      </c>
      <c r="O132" s="162"/>
      <c r="P132" s="255" t="s">
        <v>1674</v>
      </c>
      <c r="Q132" s="162"/>
      <c r="R132" s="359" t="s">
        <v>1695</v>
      </c>
      <c r="S132" s="258">
        <v>0</v>
      </c>
      <c r="T132" s="162"/>
      <c r="U132" s="359" t="s">
        <v>1674</v>
      </c>
      <c r="V132" s="359" t="s">
        <v>1695</v>
      </c>
      <c r="W132" s="258">
        <v>0</v>
      </c>
      <c r="X132" s="162"/>
      <c r="Y132" s="255" t="s">
        <v>1674</v>
      </c>
      <c r="Z132" s="162"/>
      <c r="AA132" s="359" t="s">
        <v>1695</v>
      </c>
      <c r="AB132" s="258">
        <v>5356331.3600000003</v>
      </c>
      <c r="AC132" s="162"/>
      <c r="AE132" s="359" t="s">
        <v>1674</v>
      </c>
    </row>
    <row r="133" spans="4:31" ht="9.9499999999999993" customHeight="1" x14ac:dyDescent="0.25">
      <c r="D133" s="196" t="s">
        <v>1674</v>
      </c>
      <c r="E133" s="195" t="s">
        <v>2060</v>
      </c>
      <c r="F133" s="162"/>
      <c r="G133" s="162"/>
      <c r="H133" s="196" t="s">
        <v>1674</v>
      </c>
      <c r="I133" s="359" t="s">
        <v>1695</v>
      </c>
      <c r="J133" s="258">
        <v>0</v>
      </c>
      <c r="K133" s="162"/>
      <c r="L133" s="359" t="s">
        <v>1674</v>
      </c>
      <c r="M133" s="359" t="s">
        <v>1695</v>
      </c>
      <c r="N133" s="258">
        <v>0</v>
      </c>
      <c r="O133" s="162"/>
      <c r="P133" s="255" t="s">
        <v>1674</v>
      </c>
      <c r="Q133" s="162"/>
      <c r="R133" s="359" t="s">
        <v>1695</v>
      </c>
      <c r="S133" s="258">
        <v>0</v>
      </c>
      <c r="T133" s="162"/>
      <c r="U133" s="359" t="s">
        <v>1674</v>
      </c>
      <c r="V133" s="359" t="s">
        <v>1695</v>
      </c>
      <c r="W133" s="258">
        <v>0</v>
      </c>
      <c r="X133" s="162"/>
      <c r="Y133" s="255" t="s">
        <v>1674</v>
      </c>
      <c r="Z133" s="162"/>
      <c r="AA133" s="359" t="s">
        <v>1695</v>
      </c>
      <c r="AB133" s="258">
        <v>0</v>
      </c>
      <c r="AC133" s="162"/>
      <c r="AE133" s="359" t="s">
        <v>1674</v>
      </c>
    </row>
    <row r="134" spans="4:31" ht="15.75" thickBot="1" x14ac:dyDescent="0.3">
      <c r="D134" s="196" t="s">
        <v>1674</v>
      </c>
      <c r="E134" s="274" t="s">
        <v>1674</v>
      </c>
      <c r="F134" s="162"/>
      <c r="G134" s="162"/>
      <c r="H134" s="360" t="s">
        <v>1674</v>
      </c>
      <c r="I134" s="361" t="s">
        <v>1695</v>
      </c>
      <c r="J134" s="362">
        <v>797950599.72000003</v>
      </c>
      <c r="K134" s="194"/>
      <c r="L134" s="360" t="s">
        <v>1674</v>
      </c>
      <c r="M134" s="361" t="s">
        <v>1695</v>
      </c>
      <c r="N134" s="362">
        <v>366710.02</v>
      </c>
      <c r="O134" s="194"/>
      <c r="P134" s="274" t="s">
        <v>1674</v>
      </c>
      <c r="Q134" s="162"/>
      <c r="R134" s="361" t="s">
        <v>1695</v>
      </c>
      <c r="S134" s="362">
        <v>75791.61</v>
      </c>
      <c r="T134" s="194"/>
      <c r="U134" s="360" t="s">
        <v>1674</v>
      </c>
      <c r="V134" s="361" t="s">
        <v>1695</v>
      </c>
      <c r="W134" s="362">
        <v>810044.86</v>
      </c>
      <c r="X134" s="194"/>
      <c r="Y134" s="274" t="s">
        <v>1674</v>
      </c>
      <c r="Z134" s="162"/>
      <c r="AA134" s="361" t="s">
        <v>1695</v>
      </c>
      <c r="AB134" s="362">
        <v>799203146.21000004</v>
      </c>
      <c r="AC134" s="194"/>
      <c r="AE134" s="360" t="s">
        <v>1674</v>
      </c>
    </row>
    <row r="135" spans="4:31" ht="15.75" thickTop="1" x14ac:dyDescent="0.25">
      <c r="D135" s="363" t="s">
        <v>1674</v>
      </c>
      <c r="E135" s="364" t="s">
        <v>1674</v>
      </c>
      <c r="F135" s="162"/>
      <c r="G135" s="162"/>
      <c r="H135" s="363" t="s">
        <v>1674</v>
      </c>
      <c r="I135" s="363" t="s">
        <v>1674</v>
      </c>
      <c r="J135" s="364" t="s">
        <v>1674</v>
      </c>
      <c r="K135" s="162"/>
      <c r="L135" s="363" t="s">
        <v>1674</v>
      </c>
      <c r="M135" s="363" t="s">
        <v>1674</v>
      </c>
      <c r="N135" s="364" t="s">
        <v>1674</v>
      </c>
      <c r="O135" s="162"/>
      <c r="P135" s="364" t="s">
        <v>1674</v>
      </c>
      <c r="Q135" s="162"/>
      <c r="R135" s="363" t="s">
        <v>1674</v>
      </c>
      <c r="S135" s="364" t="s">
        <v>1674</v>
      </c>
      <c r="T135" s="162"/>
      <c r="U135" s="363" t="s">
        <v>1674</v>
      </c>
      <c r="V135" s="363" t="s">
        <v>1674</v>
      </c>
      <c r="W135" s="364" t="s">
        <v>1674</v>
      </c>
      <c r="X135" s="162"/>
      <c r="Y135" s="364" t="s">
        <v>1674</v>
      </c>
      <c r="Z135" s="162"/>
      <c r="AA135" s="363" t="s">
        <v>1674</v>
      </c>
      <c r="AB135" s="364" t="s">
        <v>1674</v>
      </c>
      <c r="AC135" s="162"/>
      <c r="AE135" s="363" t="s">
        <v>1674</v>
      </c>
    </row>
    <row r="136" spans="4:31" hidden="1" x14ac:dyDescent="0.25">
      <c r="D136" s="346" t="s">
        <v>1674</v>
      </c>
      <c r="E136" s="347" t="s">
        <v>1674</v>
      </c>
      <c r="F136" s="162"/>
      <c r="G136" s="162"/>
      <c r="H136" s="346" t="s">
        <v>1674</v>
      </c>
      <c r="I136" s="346" t="s">
        <v>1674</v>
      </c>
      <c r="J136" s="347" t="s">
        <v>1674</v>
      </c>
      <c r="K136" s="162"/>
      <c r="L136" s="346" t="s">
        <v>1674</v>
      </c>
      <c r="M136" s="346" t="s">
        <v>1674</v>
      </c>
      <c r="N136" s="347" t="s">
        <v>1674</v>
      </c>
      <c r="O136" s="162"/>
      <c r="P136" s="347" t="s">
        <v>1674</v>
      </c>
      <c r="Q136" s="162"/>
      <c r="R136" s="346" t="s">
        <v>1674</v>
      </c>
      <c r="S136" s="347" t="s">
        <v>1674</v>
      </c>
      <c r="T136" s="162"/>
      <c r="U136" s="346" t="s">
        <v>1674</v>
      </c>
      <c r="V136" s="346" t="s">
        <v>1674</v>
      </c>
      <c r="W136" s="347" t="s">
        <v>1674</v>
      </c>
      <c r="X136" s="162"/>
      <c r="Y136" s="348" t="s">
        <v>1674</v>
      </c>
      <c r="Z136" s="162"/>
      <c r="AA136" s="349" t="s">
        <v>1674</v>
      </c>
      <c r="AB136" s="348" t="s">
        <v>1674</v>
      </c>
      <c r="AC136" s="162"/>
      <c r="AE136" s="349" t="s">
        <v>1674</v>
      </c>
    </row>
    <row r="137" spans="4:31" ht="24.95" customHeight="1" x14ac:dyDescent="0.25">
      <c r="D137" s="229" t="s">
        <v>1956</v>
      </c>
      <c r="E137" s="350" t="s">
        <v>2054</v>
      </c>
      <c r="F137" s="284"/>
      <c r="G137" s="284"/>
      <c r="H137" s="351" t="s">
        <v>1674</v>
      </c>
      <c r="I137" s="352" t="s">
        <v>2055</v>
      </c>
      <c r="J137" s="284"/>
      <c r="K137" s="284"/>
      <c r="L137" s="353" t="s">
        <v>1674</v>
      </c>
      <c r="M137" s="352" t="s">
        <v>2056</v>
      </c>
      <c r="N137" s="284"/>
      <c r="O137" s="284"/>
      <c r="P137" s="354" t="s">
        <v>1674</v>
      </c>
      <c r="Q137" s="162"/>
      <c r="R137" s="352" t="s">
        <v>2057</v>
      </c>
      <c r="S137" s="284"/>
      <c r="T137" s="284"/>
      <c r="U137" s="353" t="s">
        <v>1674</v>
      </c>
      <c r="V137" s="352" t="s">
        <v>2058</v>
      </c>
      <c r="W137" s="284"/>
      <c r="X137" s="284"/>
      <c r="Y137" s="355" t="s">
        <v>1674</v>
      </c>
      <c r="Z137" s="162"/>
      <c r="AA137" s="356" t="s">
        <v>89</v>
      </c>
      <c r="AB137" s="284"/>
      <c r="AC137" s="284"/>
      <c r="AE137" s="357" t="s">
        <v>1674</v>
      </c>
    </row>
    <row r="138" spans="4:31" x14ac:dyDescent="0.25">
      <c r="D138" s="358" t="s">
        <v>1623</v>
      </c>
      <c r="E138" s="255" t="s">
        <v>1674</v>
      </c>
      <c r="F138" s="162"/>
      <c r="G138" s="162"/>
      <c r="H138" s="359" t="s">
        <v>1674</v>
      </c>
      <c r="I138" s="359" t="s">
        <v>1674</v>
      </c>
      <c r="J138" s="255" t="s">
        <v>1674</v>
      </c>
      <c r="K138" s="162"/>
      <c r="L138" s="359" t="s">
        <v>1674</v>
      </c>
      <c r="M138" s="359" t="s">
        <v>1674</v>
      </c>
      <c r="N138" s="255" t="s">
        <v>1674</v>
      </c>
      <c r="O138" s="162"/>
      <c r="P138" s="255" t="s">
        <v>1674</v>
      </c>
      <c r="Q138" s="162"/>
      <c r="R138" s="359" t="s">
        <v>1674</v>
      </c>
      <c r="S138" s="255" t="s">
        <v>1674</v>
      </c>
      <c r="T138" s="162"/>
      <c r="U138" s="359" t="s">
        <v>1674</v>
      </c>
      <c r="V138" s="359" t="s">
        <v>1674</v>
      </c>
      <c r="W138" s="255" t="s">
        <v>1674</v>
      </c>
      <c r="X138" s="162"/>
      <c r="Y138" s="255" t="s">
        <v>1674</v>
      </c>
      <c r="Z138" s="162"/>
      <c r="AA138" s="359" t="s">
        <v>1674</v>
      </c>
      <c r="AB138" s="255" t="s">
        <v>1674</v>
      </c>
      <c r="AC138" s="162"/>
      <c r="AE138" s="359" t="s">
        <v>1674</v>
      </c>
    </row>
    <row r="139" spans="4:31" ht="9.9499999999999993" customHeight="1" x14ac:dyDescent="0.25">
      <c r="D139" s="196" t="s">
        <v>1674</v>
      </c>
      <c r="E139" s="195" t="s">
        <v>2059</v>
      </c>
      <c r="F139" s="162"/>
      <c r="G139" s="162"/>
      <c r="H139" s="196" t="s">
        <v>1674</v>
      </c>
      <c r="I139" s="359" t="s">
        <v>1695</v>
      </c>
      <c r="J139" s="258">
        <v>1196524079.98</v>
      </c>
      <c r="K139" s="162"/>
      <c r="L139" s="359" t="s">
        <v>1674</v>
      </c>
      <c r="M139" s="359" t="s">
        <v>1695</v>
      </c>
      <c r="N139" s="258">
        <v>709971.28</v>
      </c>
      <c r="O139" s="162"/>
      <c r="P139" s="255" t="s">
        <v>1674</v>
      </c>
      <c r="Q139" s="162"/>
      <c r="R139" s="359" t="s">
        <v>1695</v>
      </c>
      <c r="S139" s="258">
        <v>213696.68</v>
      </c>
      <c r="T139" s="162"/>
      <c r="U139" s="359" t="s">
        <v>1674</v>
      </c>
      <c r="V139" s="359" t="s">
        <v>1695</v>
      </c>
      <c r="W139" s="258">
        <v>966833.84</v>
      </c>
      <c r="X139" s="162"/>
      <c r="Y139" s="255" t="s">
        <v>1674</v>
      </c>
      <c r="Z139" s="162"/>
      <c r="AA139" s="359" t="s">
        <v>1695</v>
      </c>
      <c r="AB139" s="258">
        <v>1198414581.78</v>
      </c>
      <c r="AC139" s="162"/>
      <c r="AE139" s="359" t="s">
        <v>1674</v>
      </c>
    </row>
    <row r="140" spans="4:31" ht="9.9499999999999993" customHeight="1" x14ac:dyDescent="0.25">
      <c r="D140" s="196" t="s">
        <v>1674</v>
      </c>
      <c r="E140" s="232" t="s">
        <v>2005</v>
      </c>
      <c r="F140" s="209"/>
      <c r="G140" s="209"/>
      <c r="H140" s="196" t="s">
        <v>1674</v>
      </c>
      <c r="I140" s="359" t="s">
        <v>1695</v>
      </c>
      <c r="J140" s="258">
        <v>1038141578</v>
      </c>
      <c r="K140" s="162"/>
      <c r="L140" s="359" t="s">
        <v>1674</v>
      </c>
      <c r="M140" s="359" t="s">
        <v>1695</v>
      </c>
      <c r="N140" s="258">
        <v>438893.77</v>
      </c>
      <c r="O140" s="162"/>
      <c r="P140" s="255" t="s">
        <v>1674</v>
      </c>
      <c r="Q140" s="162"/>
      <c r="R140" s="359" t="s">
        <v>1695</v>
      </c>
      <c r="S140" s="258">
        <v>353853</v>
      </c>
      <c r="T140" s="162"/>
      <c r="U140" s="359" t="s">
        <v>1674</v>
      </c>
      <c r="V140" s="359" t="s">
        <v>1695</v>
      </c>
      <c r="W140" s="258">
        <v>1362855.56</v>
      </c>
      <c r="X140" s="162"/>
      <c r="Y140" s="255" t="s">
        <v>1674</v>
      </c>
      <c r="Z140" s="162"/>
      <c r="AA140" s="359" t="s">
        <v>1695</v>
      </c>
      <c r="AB140" s="258">
        <v>1040297180.33</v>
      </c>
      <c r="AC140" s="162"/>
      <c r="AE140" s="359" t="s">
        <v>1674</v>
      </c>
    </row>
    <row r="141" spans="4:31" ht="9.9499999999999993" customHeight="1" x14ac:dyDescent="0.25">
      <c r="D141" s="196" t="s">
        <v>1674</v>
      </c>
      <c r="E141" s="232" t="s">
        <v>2006</v>
      </c>
      <c r="F141" s="209"/>
      <c r="G141" s="209"/>
      <c r="H141" s="196" t="s">
        <v>1674</v>
      </c>
      <c r="I141" s="359" t="s">
        <v>1695</v>
      </c>
      <c r="J141" s="258">
        <v>1301727293.29</v>
      </c>
      <c r="K141" s="162"/>
      <c r="L141" s="359" t="s">
        <v>1674</v>
      </c>
      <c r="M141" s="359" t="s">
        <v>1695</v>
      </c>
      <c r="N141" s="258">
        <v>796429.24</v>
      </c>
      <c r="O141" s="162"/>
      <c r="P141" s="255" t="s">
        <v>1674</v>
      </c>
      <c r="Q141" s="162"/>
      <c r="R141" s="359" t="s">
        <v>1695</v>
      </c>
      <c r="S141" s="258">
        <v>689152.33</v>
      </c>
      <c r="T141" s="162"/>
      <c r="U141" s="359" t="s">
        <v>1674</v>
      </c>
      <c r="V141" s="359" t="s">
        <v>1695</v>
      </c>
      <c r="W141" s="258">
        <v>2244208.85</v>
      </c>
      <c r="X141" s="162"/>
      <c r="Y141" s="255" t="s">
        <v>1674</v>
      </c>
      <c r="Z141" s="162"/>
      <c r="AA141" s="359" t="s">
        <v>1695</v>
      </c>
      <c r="AB141" s="258">
        <v>1305457083.71</v>
      </c>
      <c r="AC141" s="162"/>
      <c r="AE141" s="359" t="s">
        <v>1674</v>
      </c>
    </row>
    <row r="142" spans="4:31" ht="9.9499999999999993" customHeight="1" x14ac:dyDescent="0.25">
      <c r="D142" s="196" t="s">
        <v>1674</v>
      </c>
      <c r="E142" s="232" t="s">
        <v>2007</v>
      </c>
      <c r="F142" s="209"/>
      <c r="G142" s="209"/>
      <c r="H142" s="196" t="s">
        <v>1674</v>
      </c>
      <c r="I142" s="359" t="s">
        <v>1695</v>
      </c>
      <c r="J142" s="258">
        <v>1464843964.78</v>
      </c>
      <c r="K142" s="162"/>
      <c r="L142" s="359" t="s">
        <v>1674</v>
      </c>
      <c r="M142" s="359" t="s">
        <v>1695</v>
      </c>
      <c r="N142" s="258">
        <v>815431.25</v>
      </c>
      <c r="O142" s="162"/>
      <c r="P142" s="255" t="s">
        <v>1674</v>
      </c>
      <c r="Q142" s="162"/>
      <c r="R142" s="359" t="s">
        <v>1695</v>
      </c>
      <c r="S142" s="258">
        <v>470643.35</v>
      </c>
      <c r="T142" s="162"/>
      <c r="U142" s="359" t="s">
        <v>1674</v>
      </c>
      <c r="V142" s="359" t="s">
        <v>1695</v>
      </c>
      <c r="W142" s="258">
        <v>1341726.31</v>
      </c>
      <c r="X142" s="162"/>
      <c r="Y142" s="255" t="s">
        <v>1674</v>
      </c>
      <c r="Z142" s="162"/>
      <c r="AA142" s="359" t="s">
        <v>1695</v>
      </c>
      <c r="AB142" s="258">
        <v>1467471765.6900001</v>
      </c>
      <c r="AC142" s="162"/>
      <c r="AE142" s="359" t="s">
        <v>1674</v>
      </c>
    </row>
    <row r="143" spans="4:31" ht="9.9499999999999993" customHeight="1" x14ac:dyDescent="0.25">
      <c r="D143" s="196" t="s">
        <v>1674</v>
      </c>
      <c r="E143" s="232" t="s">
        <v>2008</v>
      </c>
      <c r="F143" s="209"/>
      <c r="G143" s="209"/>
      <c r="H143" s="196" t="s">
        <v>1674</v>
      </c>
      <c r="I143" s="359" t="s">
        <v>1695</v>
      </c>
      <c r="J143" s="258">
        <v>1544804585.02</v>
      </c>
      <c r="K143" s="162"/>
      <c r="L143" s="359" t="s">
        <v>1674</v>
      </c>
      <c r="M143" s="359" t="s">
        <v>1695</v>
      </c>
      <c r="N143" s="258">
        <v>3565445.7</v>
      </c>
      <c r="O143" s="162"/>
      <c r="P143" s="255" t="s">
        <v>1674</v>
      </c>
      <c r="Q143" s="162"/>
      <c r="R143" s="359" t="s">
        <v>1695</v>
      </c>
      <c r="S143" s="258">
        <v>498911.3</v>
      </c>
      <c r="T143" s="162"/>
      <c r="U143" s="359" t="s">
        <v>1674</v>
      </c>
      <c r="V143" s="359" t="s">
        <v>1695</v>
      </c>
      <c r="W143" s="258">
        <v>2175525.4300000002</v>
      </c>
      <c r="X143" s="162"/>
      <c r="Y143" s="255" t="s">
        <v>1674</v>
      </c>
      <c r="Z143" s="162"/>
      <c r="AA143" s="359" t="s">
        <v>1695</v>
      </c>
      <c r="AB143" s="258">
        <v>1551044467.45</v>
      </c>
      <c r="AC143" s="162"/>
      <c r="AE143" s="359" t="s">
        <v>1674</v>
      </c>
    </row>
    <row r="144" spans="4:31" ht="9.9499999999999993" customHeight="1" x14ac:dyDescent="0.25">
      <c r="D144" s="196" t="s">
        <v>1674</v>
      </c>
      <c r="E144" s="232" t="s">
        <v>2009</v>
      </c>
      <c r="F144" s="209"/>
      <c r="G144" s="209"/>
      <c r="H144" s="196" t="s">
        <v>1674</v>
      </c>
      <c r="I144" s="359" t="s">
        <v>1695</v>
      </c>
      <c r="J144" s="258">
        <v>1902637771.71</v>
      </c>
      <c r="K144" s="162"/>
      <c r="L144" s="359" t="s">
        <v>1674</v>
      </c>
      <c r="M144" s="359" t="s">
        <v>1695</v>
      </c>
      <c r="N144" s="258">
        <v>5598928.4800000004</v>
      </c>
      <c r="O144" s="162"/>
      <c r="P144" s="255" t="s">
        <v>1674</v>
      </c>
      <c r="Q144" s="162"/>
      <c r="R144" s="359" t="s">
        <v>1695</v>
      </c>
      <c r="S144" s="258">
        <v>1196453.17</v>
      </c>
      <c r="T144" s="162"/>
      <c r="U144" s="359" t="s">
        <v>1674</v>
      </c>
      <c r="V144" s="359" t="s">
        <v>1695</v>
      </c>
      <c r="W144" s="258">
        <v>3562790.81</v>
      </c>
      <c r="X144" s="162"/>
      <c r="Y144" s="255" t="s">
        <v>1674</v>
      </c>
      <c r="Z144" s="162"/>
      <c r="AA144" s="359" t="s">
        <v>1695</v>
      </c>
      <c r="AB144" s="258">
        <v>1912995944.1700001</v>
      </c>
      <c r="AC144" s="162"/>
      <c r="AE144" s="359" t="s">
        <v>1674</v>
      </c>
    </row>
    <row r="145" spans="4:31" ht="9.9499999999999993" customHeight="1" x14ac:dyDescent="0.25">
      <c r="D145" s="196" t="s">
        <v>1674</v>
      </c>
      <c r="E145" s="232" t="s">
        <v>2010</v>
      </c>
      <c r="F145" s="209"/>
      <c r="G145" s="209"/>
      <c r="H145" s="196" t="s">
        <v>1674</v>
      </c>
      <c r="I145" s="359" t="s">
        <v>1695</v>
      </c>
      <c r="J145" s="258">
        <v>1997061185.0799999</v>
      </c>
      <c r="K145" s="162"/>
      <c r="L145" s="359" t="s">
        <v>1674</v>
      </c>
      <c r="M145" s="359" t="s">
        <v>1695</v>
      </c>
      <c r="N145" s="258">
        <v>4230046.5999999996</v>
      </c>
      <c r="O145" s="162"/>
      <c r="P145" s="255" t="s">
        <v>1674</v>
      </c>
      <c r="Q145" s="162"/>
      <c r="R145" s="359" t="s">
        <v>1695</v>
      </c>
      <c r="S145" s="258">
        <v>327611</v>
      </c>
      <c r="T145" s="162"/>
      <c r="U145" s="359" t="s">
        <v>1674</v>
      </c>
      <c r="V145" s="359" t="s">
        <v>1695</v>
      </c>
      <c r="W145" s="258">
        <v>1495148.37</v>
      </c>
      <c r="X145" s="162"/>
      <c r="Y145" s="255" t="s">
        <v>1674</v>
      </c>
      <c r="Z145" s="162"/>
      <c r="AA145" s="359" t="s">
        <v>1695</v>
      </c>
      <c r="AB145" s="258">
        <v>2003113991.05</v>
      </c>
      <c r="AC145" s="162"/>
      <c r="AE145" s="359" t="s">
        <v>1674</v>
      </c>
    </row>
    <row r="146" spans="4:31" ht="9.9499999999999993" customHeight="1" x14ac:dyDescent="0.25">
      <c r="D146" s="196" t="s">
        <v>1674</v>
      </c>
      <c r="E146" s="232" t="s">
        <v>2011</v>
      </c>
      <c r="F146" s="209"/>
      <c r="G146" s="209"/>
      <c r="H146" s="196" t="s">
        <v>1674</v>
      </c>
      <c r="I146" s="359" t="s">
        <v>1695</v>
      </c>
      <c r="J146" s="258">
        <v>2225929158.4400001</v>
      </c>
      <c r="K146" s="162"/>
      <c r="L146" s="359" t="s">
        <v>1674</v>
      </c>
      <c r="M146" s="359" t="s">
        <v>1695</v>
      </c>
      <c r="N146" s="258">
        <v>4003176.46</v>
      </c>
      <c r="O146" s="162"/>
      <c r="P146" s="255" t="s">
        <v>1674</v>
      </c>
      <c r="Q146" s="162"/>
      <c r="R146" s="359" t="s">
        <v>1695</v>
      </c>
      <c r="S146" s="258">
        <v>1512581.49</v>
      </c>
      <c r="T146" s="162"/>
      <c r="U146" s="359" t="s">
        <v>1674</v>
      </c>
      <c r="V146" s="359" t="s">
        <v>1695</v>
      </c>
      <c r="W146" s="258">
        <v>6939477.6900000004</v>
      </c>
      <c r="X146" s="162"/>
      <c r="Y146" s="255" t="s">
        <v>1674</v>
      </c>
      <c r="Z146" s="162"/>
      <c r="AA146" s="359" t="s">
        <v>1695</v>
      </c>
      <c r="AB146" s="258">
        <v>2238384394.0799999</v>
      </c>
      <c r="AC146" s="162"/>
      <c r="AE146" s="359" t="s">
        <v>1674</v>
      </c>
    </row>
    <row r="147" spans="4:31" ht="9.9499999999999993" customHeight="1" x14ac:dyDescent="0.25">
      <c r="D147" s="196" t="s">
        <v>1674</v>
      </c>
      <c r="E147" s="232" t="s">
        <v>2012</v>
      </c>
      <c r="F147" s="209"/>
      <c r="G147" s="209"/>
      <c r="H147" s="196" t="s">
        <v>1674</v>
      </c>
      <c r="I147" s="359" t="s">
        <v>1695</v>
      </c>
      <c r="J147" s="258">
        <v>1998308950.8499999</v>
      </c>
      <c r="K147" s="162"/>
      <c r="L147" s="359" t="s">
        <v>1674</v>
      </c>
      <c r="M147" s="359" t="s">
        <v>1695</v>
      </c>
      <c r="N147" s="258">
        <v>5331481.92</v>
      </c>
      <c r="O147" s="162"/>
      <c r="P147" s="255" t="s">
        <v>1674</v>
      </c>
      <c r="Q147" s="162"/>
      <c r="R147" s="359" t="s">
        <v>1695</v>
      </c>
      <c r="S147" s="258">
        <v>1285265.8</v>
      </c>
      <c r="T147" s="162"/>
      <c r="U147" s="359" t="s">
        <v>1674</v>
      </c>
      <c r="V147" s="359" t="s">
        <v>1695</v>
      </c>
      <c r="W147" s="258">
        <v>3588355.88</v>
      </c>
      <c r="X147" s="162"/>
      <c r="Y147" s="255" t="s">
        <v>1674</v>
      </c>
      <c r="Z147" s="162"/>
      <c r="AA147" s="359" t="s">
        <v>1695</v>
      </c>
      <c r="AB147" s="258">
        <v>2008514054.45</v>
      </c>
      <c r="AC147" s="162"/>
      <c r="AE147" s="359" t="s">
        <v>1674</v>
      </c>
    </row>
    <row r="148" spans="4:31" ht="9.9499999999999993" customHeight="1" x14ac:dyDescent="0.25">
      <c r="D148" s="196" t="s">
        <v>1674</v>
      </c>
      <c r="E148" s="232" t="s">
        <v>2013</v>
      </c>
      <c r="F148" s="209"/>
      <c r="G148" s="209"/>
      <c r="H148" s="196" t="s">
        <v>1674</v>
      </c>
      <c r="I148" s="359" t="s">
        <v>1695</v>
      </c>
      <c r="J148" s="258">
        <v>1738471504.29</v>
      </c>
      <c r="K148" s="162"/>
      <c r="L148" s="359" t="s">
        <v>1674</v>
      </c>
      <c r="M148" s="359" t="s">
        <v>1695</v>
      </c>
      <c r="N148" s="258">
        <v>7593704.6500000004</v>
      </c>
      <c r="O148" s="162"/>
      <c r="P148" s="255" t="s">
        <v>1674</v>
      </c>
      <c r="Q148" s="162"/>
      <c r="R148" s="359" t="s">
        <v>1695</v>
      </c>
      <c r="S148" s="258">
        <v>1753845.01</v>
      </c>
      <c r="T148" s="162"/>
      <c r="U148" s="359" t="s">
        <v>1674</v>
      </c>
      <c r="V148" s="359" t="s">
        <v>1695</v>
      </c>
      <c r="W148" s="258">
        <v>6658815.4800000004</v>
      </c>
      <c r="X148" s="162"/>
      <c r="Y148" s="255" t="s">
        <v>1674</v>
      </c>
      <c r="Z148" s="162"/>
      <c r="AA148" s="359" t="s">
        <v>1695</v>
      </c>
      <c r="AB148" s="258">
        <v>1754477869.4300001</v>
      </c>
      <c r="AC148" s="162"/>
      <c r="AE148" s="359" t="s">
        <v>1674</v>
      </c>
    </row>
    <row r="149" spans="4:31" ht="9.9499999999999993" customHeight="1" x14ac:dyDescent="0.25">
      <c r="D149" s="196" t="s">
        <v>1674</v>
      </c>
      <c r="E149" s="232" t="s">
        <v>2014</v>
      </c>
      <c r="F149" s="209"/>
      <c r="G149" s="209"/>
      <c r="H149" s="196" t="s">
        <v>1674</v>
      </c>
      <c r="I149" s="359" t="s">
        <v>1695</v>
      </c>
      <c r="J149" s="258">
        <v>1794273483.23</v>
      </c>
      <c r="K149" s="162"/>
      <c r="L149" s="359" t="s">
        <v>1674</v>
      </c>
      <c r="M149" s="359" t="s">
        <v>1695</v>
      </c>
      <c r="N149" s="258">
        <v>5664095.4299999997</v>
      </c>
      <c r="O149" s="162"/>
      <c r="P149" s="255" t="s">
        <v>1674</v>
      </c>
      <c r="Q149" s="162"/>
      <c r="R149" s="359" t="s">
        <v>1695</v>
      </c>
      <c r="S149" s="258">
        <v>3255670.38</v>
      </c>
      <c r="T149" s="162"/>
      <c r="U149" s="359" t="s">
        <v>1674</v>
      </c>
      <c r="V149" s="359" t="s">
        <v>1695</v>
      </c>
      <c r="W149" s="258">
        <v>8358663.5199999996</v>
      </c>
      <c r="X149" s="162"/>
      <c r="Y149" s="255" t="s">
        <v>1674</v>
      </c>
      <c r="Z149" s="162"/>
      <c r="AA149" s="359" t="s">
        <v>1695</v>
      </c>
      <c r="AB149" s="258">
        <v>1811551912.5599999</v>
      </c>
      <c r="AC149" s="162"/>
      <c r="AE149" s="359" t="s">
        <v>1674</v>
      </c>
    </row>
    <row r="150" spans="4:31" ht="9.9499999999999993" customHeight="1" x14ac:dyDescent="0.25">
      <c r="D150" s="196" t="s">
        <v>1674</v>
      </c>
      <c r="E150" s="232" t="s">
        <v>2015</v>
      </c>
      <c r="F150" s="209"/>
      <c r="G150" s="209"/>
      <c r="H150" s="196" t="s">
        <v>1674</v>
      </c>
      <c r="I150" s="359" t="s">
        <v>1695</v>
      </c>
      <c r="J150" s="258">
        <v>1979313781.77</v>
      </c>
      <c r="K150" s="162"/>
      <c r="L150" s="359" t="s">
        <v>1674</v>
      </c>
      <c r="M150" s="359" t="s">
        <v>1695</v>
      </c>
      <c r="N150" s="258">
        <v>5179029.46</v>
      </c>
      <c r="O150" s="162"/>
      <c r="P150" s="255" t="s">
        <v>1674</v>
      </c>
      <c r="Q150" s="162"/>
      <c r="R150" s="359" t="s">
        <v>1695</v>
      </c>
      <c r="S150" s="258">
        <v>2813952.51</v>
      </c>
      <c r="T150" s="162"/>
      <c r="U150" s="359" t="s">
        <v>1674</v>
      </c>
      <c r="V150" s="359" t="s">
        <v>1695</v>
      </c>
      <c r="W150" s="258">
        <v>3412873.6</v>
      </c>
      <c r="X150" s="162"/>
      <c r="Y150" s="255" t="s">
        <v>1674</v>
      </c>
      <c r="Z150" s="162"/>
      <c r="AA150" s="359" t="s">
        <v>1695</v>
      </c>
      <c r="AB150" s="258">
        <v>1990719637.3399999</v>
      </c>
      <c r="AC150" s="162"/>
      <c r="AE150" s="359" t="s">
        <v>1674</v>
      </c>
    </row>
    <row r="151" spans="4:31" ht="9.9499999999999993" customHeight="1" x14ac:dyDescent="0.25">
      <c r="D151" s="196" t="s">
        <v>1674</v>
      </c>
      <c r="E151" s="232" t="s">
        <v>2016</v>
      </c>
      <c r="F151" s="209"/>
      <c r="G151" s="209"/>
      <c r="H151" s="196" t="s">
        <v>1674</v>
      </c>
      <c r="I151" s="359" t="s">
        <v>1695</v>
      </c>
      <c r="J151" s="258">
        <v>2032380552.1400001</v>
      </c>
      <c r="K151" s="162"/>
      <c r="L151" s="359" t="s">
        <v>1674</v>
      </c>
      <c r="M151" s="359" t="s">
        <v>1695</v>
      </c>
      <c r="N151" s="258">
        <v>8147002.5300000003</v>
      </c>
      <c r="O151" s="162"/>
      <c r="P151" s="255" t="s">
        <v>1674</v>
      </c>
      <c r="Q151" s="162"/>
      <c r="R151" s="359" t="s">
        <v>1695</v>
      </c>
      <c r="S151" s="258">
        <v>3099413.95</v>
      </c>
      <c r="T151" s="162"/>
      <c r="U151" s="359" t="s">
        <v>1674</v>
      </c>
      <c r="V151" s="359" t="s">
        <v>1695</v>
      </c>
      <c r="W151" s="258">
        <v>7969003.1200000001</v>
      </c>
      <c r="X151" s="162"/>
      <c r="Y151" s="255" t="s">
        <v>1674</v>
      </c>
      <c r="Z151" s="162"/>
      <c r="AA151" s="359" t="s">
        <v>1695</v>
      </c>
      <c r="AB151" s="258">
        <v>2051595971.74</v>
      </c>
      <c r="AC151" s="162"/>
      <c r="AE151" s="359" t="s">
        <v>1674</v>
      </c>
    </row>
    <row r="152" spans="4:31" ht="9.9499999999999993" customHeight="1" x14ac:dyDescent="0.25">
      <c r="D152" s="196" t="s">
        <v>1674</v>
      </c>
      <c r="E152" s="195" t="s">
        <v>2060</v>
      </c>
      <c r="F152" s="162"/>
      <c r="G152" s="162"/>
      <c r="H152" s="196" t="s">
        <v>1674</v>
      </c>
      <c r="I152" s="359" t="s">
        <v>1695</v>
      </c>
      <c r="J152" s="258">
        <v>785807779.28999996</v>
      </c>
      <c r="K152" s="162"/>
      <c r="L152" s="359" t="s">
        <v>1674</v>
      </c>
      <c r="M152" s="359" t="s">
        <v>1695</v>
      </c>
      <c r="N152" s="258">
        <v>6131516.8300000001</v>
      </c>
      <c r="O152" s="162"/>
      <c r="P152" s="255" t="s">
        <v>1674</v>
      </c>
      <c r="Q152" s="162"/>
      <c r="R152" s="359" t="s">
        <v>1695</v>
      </c>
      <c r="S152" s="258">
        <v>2446908.2799999998</v>
      </c>
      <c r="T152" s="162"/>
      <c r="U152" s="359" t="s">
        <v>1674</v>
      </c>
      <c r="V152" s="359" t="s">
        <v>1695</v>
      </c>
      <c r="W152" s="258">
        <v>2970812.08</v>
      </c>
      <c r="X152" s="162"/>
      <c r="Y152" s="255" t="s">
        <v>1674</v>
      </c>
      <c r="Z152" s="162"/>
      <c r="AA152" s="359" t="s">
        <v>1695</v>
      </c>
      <c r="AB152" s="258">
        <v>797357016.48000002</v>
      </c>
      <c r="AC152" s="162"/>
      <c r="AE152" s="359" t="s">
        <v>1674</v>
      </c>
    </row>
    <row r="153" spans="4:31" ht="15.75" thickBot="1" x14ac:dyDescent="0.3">
      <c r="D153" s="196" t="s">
        <v>1674</v>
      </c>
      <c r="E153" s="274" t="s">
        <v>1674</v>
      </c>
      <c r="F153" s="162"/>
      <c r="G153" s="162"/>
      <c r="H153" s="360" t="s">
        <v>1674</v>
      </c>
      <c r="I153" s="361" t="s">
        <v>1695</v>
      </c>
      <c r="J153" s="362">
        <v>23000225667.869999</v>
      </c>
      <c r="K153" s="194"/>
      <c r="L153" s="360" t="s">
        <v>1674</v>
      </c>
      <c r="M153" s="361" t="s">
        <v>1695</v>
      </c>
      <c r="N153" s="362">
        <v>58205153.600000001</v>
      </c>
      <c r="O153" s="194"/>
      <c r="P153" s="274" t="s">
        <v>1674</v>
      </c>
      <c r="Q153" s="162"/>
      <c r="R153" s="361" t="s">
        <v>1695</v>
      </c>
      <c r="S153" s="362">
        <v>19917958.25</v>
      </c>
      <c r="T153" s="194"/>
      <c r="U153" s="360" t="s">
        <v>1674</v>
      </c>
      <c r="V153" s="361" t="s">
        <v>1695</v>
      </c>
      <c r="W153" s="362">
        <v>53047090.539999999</v>
      </c>
      <c r="X153" s="194"/>
      <c r="Y153" s="274" t="s">
        <v>1674</v>
      </c>
      <c r="Z153" s="162"/>
      <c r="AA153" s="361" t="s">
        <v>1695</v>
      </c>
      <c r="AB153" s="362">
        <v>23131395870.259998</v>
      </c>
      <c r="AC153" s="194"/>
      <c r="AE153" s="360" t="s">
        <v>1674</v>
      </c>
    </row>
    <row r="154" spans="4:31" ht="15.75" thickTop="1" x14ac:dyDescent="0.25">
      <c r="D154" s="363" t="s">
        <v>1674</v>
      </c>
      <c r="E154" s="364" t="s">
        <v>1674</v>
      </c>
      <c r="F154" s="162"/>
      <c r="G154" s="162"/>
      <c r="H154" s="363" t="s">
        <v>1674</v>
      </c>
      <c r="I154" s="363" t="s">
        <v>1674</v>
      </c>
      <c r="J154" s="364" t="s">
        <v>1674</v>
      </c>
      <c r="K154" s="162"/>
      <c r="L154" s="363" t="s">
        <v>1674</v>
      </c>
      <c r="M154" s="363" t="s">
        <v>1674</v>
      </c>
      <c r="N154" s="364" t="s">
        <v>1674</v>
      </c>
      <c r="O154" s="162"/>
      <c r="P154" s="364" t="s">
        <v>1674</v>
      </c>
      <c r="Q154" s="162"/>
      <c r="R154" s="363" t="s">
        <v>1674</v>
      </c>
      <c r="S154" s="364" t="s">
        <v>1674</v>
      </c>
      <c r="T154" s="162"/>
      <c r="U154" s="363" t="s">
        <v>1674</v>
      </c>
      <c r="V154" s="363" t="s">
        <v>1674</v>
      </c>
      <c r="W154" s="364" t="s">
        <v>1674</v>
      </c>
      <c r="X154" s="162"/>
      <c r="Y154" s="364" t="s">
        <v>1674</v>
      </c>
      <c r="Z154" s="162"/>
      <c r="AA154" s="363" t="s">
        <v>1674</v>
      </c>
      <c r="AB154" s="364" t="s">
        <v>1674</v>
      </c>
      <c r="AC154" s="162"/>
      <c r="AE154" s="363" t="s">
        <v>1674</v>
      </c>
    </row>
    <row r="155" spans="4:31" hidden="1" x14ac:dyDescent="0.25">
      <c r="D155" s="346" t="s">
        <v>1674</v>
      </c>
      <c r="E155" s="347" t="s">
        <v>1674</v>
      </c>
      <c r="F155" s="162"/>
      <c r="G155" s="162"/>
      <c r="H155" s="346" t="s">
        <v>1674</v>
      </c>
      <c r="I155" s="346" t="s">
        <v>1674</v>
      </c>
      <c r="J155" s="347" t="s">
        <v>1674</v>
      </c>
      <c r="K155" s="162"/>
      <c r="L155" s="346" t="s">
        <v>1674</v>
      </c>
      <c r="M155" s="346" t="s">
        <v>1674</v>
      </c>
      <c r="N155" s="347" t="s">
        <v>1674</v>
      </c>
      <c r="O155" s="162"/>
      <c r="P155" s="347" t="s">
        <v>1674</v>
      </c>
      <c r="Q155" s="162"/>
      <c r="R155" s="346" t="s">
        <v>1674</v>
      </c>
      <c r="S155" s="347" t="s">
        <v>1674</v>
      </c>
      <c r="T155" s="162"/>
      <c r="U155" s="346" t="s">
        <v>1674</v>
      </c>
      <c r="V155" s="346" t="s">
        <v>1674</v>
      </c>
      <c r="W155" s="347" t="s">
        <v>1674</v>
      </c>
      <c r="X155" s="162"/>
      <c r="Y155" s="348" t="s">
        <v>1674</v>
      </c>
      <c r="Z155" s="162"/>
      <c r="AA155" s="349" t="s">
        <v>1674</v>
      </c>
      <c r="AB155" s="348" t="s">
        <v>1674</v>
      </c>
      <c r="AC155" s="162"/>
      <c r="AE155" s="349" t="s">
        <v>1674</v>
      </c>
    </row>
    <row r="156" spans="4:31" ht="24.95" customHeight="1" x14ac:dyDescent="0.25">
      <c r="D156" s="229" t="s">
        <v>1956</v>
      </c>
      <c r="E156" s="350" t="s">
        <v>2054</v>
      </c>
      <c r="F156" s="284"/>
      <c r="G156" s="284"/>
      <c r="H156" s="351" t="s">
        <v>1674</v>
      </c>
      <c r="I156" s="352" t="s">
        <v>2055</v>
      </c>
      <c r="J156" s="284"/>
      <c r="K156" s="284"/>
      <c r="L156" s="353" t="s">
        <v>1674</v>
      </c>
      <c r="M156" s="352" t="s">
        <v>2056</v>
      </c>
      <c r="N156" s="284"/>
      <c r="O156" s="284"/>
      <c r="P156" s="354" t="s">
        <v>1674</v>
      </c>
      <c r="Q156" s="162"/>
      <c r="R156" s="352" t="s">
        <v>2057</v>
      </c>
      <c r="S156" s="284"/>
      <c r="T156" s="284"/>
      <c r="U156" s="353" t="s">
        <v>1674</v>
      </c>
      <c r="V156" s="352" t="s">
        <v>2058</v>
      </c>
      <c r="W156" s="284"/>
      <c r="X156" s="284"/>
      <c r="Y156" s="355" t="s">
        <v>1674</v>
      </c>
      <c r="Z156" s="162"/>
      <c r="AA156" s="356" t="s">
        <v>89</v>
      </c>
      <c r="AB156" s="284"/>
      <c r="AC156" s="284"/>
      <c r="AE156" s="357" t="s">
        <v>1674</v>
      </c>
    </row>
    <row r="157" spans="4:31" x14ac:dyDescent="0.25">
      <c r="D157" s="358" t="s">
        <v>1624</v>
      </c>
      <c r="E157" s="255" t="s">
        <v>1674</v>
      </c>
      <c r="F157" s="162"/>
      <c r="G157" s="162"/>
      <c r="H157" s="359" t="s">
        <v>1674</v>
      </c>
      <c r="I157" s="359" t="s">
        <v>1674</v>
      </c>
      <c r="J157" s="255" t="s">
        <v>1674</v>
      </c>
      <c r="K157" s="162"/>
      <c r="L157" s="359" t="s">
        <v>1674</v>
      </c>
      <c r="M157" s="359" t="s">
        <v>1674</v>
      </c>
      <c r="N157" s="255" t="s">
        <v>1674</v>
      </c>
      <c r="O157" s="162"/>
      <c r="P157" s="255" t="s">
        <v>1674</v>
      </c>
      <c r="Q157" s="162"/>
      <c r="R157" s="359" t="s">
        <v>1674</v>
      </c>
      <c r="S157" s="255" t="s">
        <v>1674</v>
      </c>
      <c r="T157" s="162"/>
      <c r="U157" s="359" t="s">
        <v>1674</v>
      </c>
      <c r="V157" s="359" t="s">
        <v>1674</v>
      </c>
      <c r="W157" s="255" t="s">
        <v>1674</v>
      </c>
      <c r="X157" s="162"/>
      <c r="Y157" s="255" t="s">
        <v>1674</v>
      </c>
      <c r="Z157" s="162"/>
      <c r="AA157" s="359" t="s">
        <v>1674</v>
      </c>
      <c r="AB157" s="255" t="s">
        <v>1674</v>
      </c>
      <c r="AC157" s="162"/>
      <c r="AE157" s="359" t="s">
        <v>1674</v>
      </c>
    </row>
    <row r="158" spans="4:31" ht="9.9499999999999993" customHeight="1" x14ac:dyDescent="0.25">
      <c r="D158" s="196" t="s">
        <v>1674</v>
      </c>
      <c r="E158" s="195" t="s">
        <v>2059</v>
      </c>
      <c r="F158" s="162"/>
      <c r="G158" s="162"/>
      <c r="H158" s="196" t="s">
        <v>1674</v>
      </c>
      <c r="I158" s="359" t="s">
        <v>1695</v>
      </c>
      <c r="J158" s="258">
        <v>4673405.22</v>
      </c>
      <c r="K158" s="162"/>
      <c r="L158" s="359" t="s">
        <v>1674</v>
      </c>
      <c r="M158" s="359" t="s">
        <v>1695</v>
      </c>
      <c r="N158" s="258">
        <v>0</v>
      </c>
      <c r="O158" s="162"/>
      <c r="P158" s="255" t="s">
        <v>1674</v>
      </c>
      <c r="Q158" s="162"/>
      <c r="R158" s="359" t="s">
        <v>1695</v>
      </c>
      <c r="S158" s="258">
        <v>0</v>
      </c>
      <c r="T158" s="162"/>
      <c r="U158" s="359" t="s">
        <v>1674</v>
      </c>
      <c r="V158" s="359" t="s">
        <v>1695</v>
      </c>
      <c r="W158" s="258">
        <v>0</v>
      </c>
      <c r="X158" s="162"/>
      <c r="Y158" s="255" t="s">
        <v>1674</v>
      </c>
      <c r="Z158" s="162"/>
      <c r="AA158" s="359" t="s">
        <v>1695</v>
      </c>
      <c r="AB158" s="258">
        <v>4673405.22</v>
      </c>
      <c r="AC158" s="162"/>
      <c r="AE158" s="359" t="s">
        <v>1674</v>
      </c>
    </row>
    <row r="159" spans="4:31" ht="9.9499999999999993" customHeight="1" x14ac:dyDescent="0.25">
      <c r="D159" s="196" t="s">
        <v>1674</v>
      </c>
      <c r="E159" s="232" t="s">
        <v>2005</v>
      </c>
      <c r="F159" s="209"/>
      <c r="G159" s="209"/>
      <c r="H159" s="196" t="s">
        <v>1674</v>
      </c>
      <c r="I159" s="359" t="s">
        <v>1695</v>
      </c>
      <c r="J159" s="258">
        <v>4560088.12</v>
      </c>
      <c r="K159" s="162"/>
      <c r="L159" s="359" t="s">
        <v>1674</v>
      </c>
      <c r="M159" s="359" t="s">
        <v>1695</v>
      </c>
      <c r="N159" s="258">
        <v>0</v>
      </c>
      <c r="O159" s="162"/>
      <c r="P159" s="255" t="s">
        <v>1674</v>
      </c>
      <c r="Q159" s="162"/>
      <c r="R159" s="359" t="s">
        <v>1695</v>
      </c>
      <c r="S159" s="258">
        <v>0</v>
      </c>
      <c r="T159" s="162"/>
      <c r="U159" s="359" t="s">
        <v>1674</v>
      </c>
      <c r="V159" s="359" t="s">
        <v>1695</v>
      </c>
      <c r="W159" s="258">
        <v>0</v>
      </c>
      <c r="X159" s="162"/>
      <c r="Y159" s="255" t="s">
        <v>1674</v>
      </c>
      <c r="Z159" s="162"/>
      <c r="AA159" s="359" t="s">
        <v>1695</v>
      </c>
      <c r="AB159" s="258">
        <v>4560088.12</v>
      </c>
      <c r="AC159" s="162"/>
      <c r="AE159" s="359" t="s">
        <v>1674</v>
      </c>
    </row>
    <row r="160" spans="4:31" ht="9.9499999999999993" customHeight="1" x14ac:dyDescent="0.25">
      <c r="D160" s="196" t="s">
        <v>1674</v>
      </c>
      <c r="E160" s="232" t="s">
        <v>2006</v>
      </c>
      <c r="F160" s="209"/>
      <c r="G160" s="209"/>
      <c r="H160" s="196" t="s">
        <v>1674</v>
      </c>
      <c r="I160" s="359" t="s">
        <v>1695</v>
      </c>
      <c r="J160" s="258">
        <v>5226195.0999999996</v>
      </c>
      <c r="K160" s="162"/>
      <c r="L160" s="359" t="s">
        <v>1674</v>
      </c>
      <c r="M160" s="359" t="s">
        <v>1695</v>
      </c>
      <c r="N160" s="258">
        <v>0</v>
      </c>
      <c r="O160" s="162"/>
      <c r="P160" s="255" t="s">
        <v>1674</v>
      </c>
      <c r="Q160" s="162"/>
      <c r="R160" s="359" t="s">
        <v>1695</v>
      </c>
      <c r="S160" s="258">
        <v>0</v>
      </c>
      <c r="T160" s="162"/>
      <c r="U160" s="359" t="s">
        <v>1674</v>
      </c>
      <c r="V160" s="359" t="s">
        <v>1695</v>
      </c>
      <c r="W160" s="258">
        <v>0</v>
      </c>
      <c r="X160" s="162"/>
      <c r="Y160" s="255" t="s">
        <v>1674</v>
      </c>
      <c r="Z160" s="162"/>
      <c r="AA160" s="359" t="s">
        <v>1695</v>
      </c>
      <c r="AB160" s="258">
        <v>5226195.0999999996</v>
      </c>
      <c r="AC160" s="162"/>
      <c r="AE160" s="359" t="s">
        <v>1674</v>
      </c>
    </row>
    <row r="161" spans="4:31" ht="9.9499999999999993" customHeight="1" x14ac:dyDescent="0.25">
      <c r="D161" s="196" t="s">
        <v>1674</v>
      </c>
      <c r="E161" s="232" t="s">
        <v>2007</v>
      </c>
      <c r="F161" s="209"/>
      <c r="G161" s="209"/>
      <c r="H161" s="196" t="s">
        <v>1674</v>
      </c>
      <c r="I161" s="359" t="s">
        <v>1695</v>
      </c>
      <c r="J161" s="258">
        <v>6775039.8099999996</v>
      </c>
      <c r="K161" s="162"/>
      <c r="L161" s="359" t="s">
        <v>1674</v>
      </c>
      <c r="M161" s="359" t="s">
        <v>1695</v>
      </c>
      <c r="N161" s="258">
        <v>0</v>
      </c>
      <c r="O161" s="162"/>
      <c r="P161" s="255" t="s">
        <v>1674</v>
      </c>
      <c r="Q161" s="162"/>
      <c r="R161" s="359" t="s">
        <v>1695</v>
      </c>
      <c r="S161" s="258">
        <v>0</v>
      </c>
      <c r="T161" s="162"/>
      <c r="U161" s="359" t="s">
        <v>1674</v>
      </c>
      <c r="V161" s="359" t="s">
        <v>1695</v>
      </c>
      <c r="W161" s="258">
        <v>0</v>
      </c>
      <c r="X161" s="162"/>
      <c r="Y161" s="255" t="s">
        <v>1674</v>
      </c>
      <c r="Z161" s="162"/>
      <c r="AA161" s="359" t="s">
        <v>1695</v>
      </c>
      <c r="AB161" s="258">
        <v>6775039.8099999996</v>
      </c>
      <c r="AC161" s="162"/>
      <c r="AE161" s="359" t="s">
        <v>1674</v>
      </c>
    </row>
    <row r="162" spans="4:31" ht="9.9499999999999993" customHeight="1" x14ac:dyDescent="0.25">
      <c r="D162" s="196" t="s">
        <v>1674</v>
      </c>
      <c r="E162" s="232" t="s">
        <v>2008</v>
      </c>
      <c r="F162" s="209"/>
      <c r="G162" s="209"/>
      <c r="H162" s="196" t="s">
        <v>1674</v>
      </c>
      <c r="I162" s="359" t="s">
        <v>1695</v>
      </c>
      <c r="J162" s="258">
        <v>10420015.439999999</v>
      </c>
      <c r="K162" s="162"/>
      <c r="L162" s="359" t="s">
        <v>1674</v>
      </c>
      <c r="M162" s="359" t="s">
        <v>1695</v>
      </c>
      <c r="N162" s="258">
        <v>0</v>
      </c>
      <c r="O162" s="162"/>
      <c r="P162" s="255" t="s">
        <v>1674</v>
      </c>
      <c r="Q162" s="162"/>
      <c r="R162" s="359" t="s">
        <v>1695</v>
      </c>
      <c r="S162" s="258">
        <v>0</v>
      </c>
      <c r="T162" s="162"/>
      <c r="U162" s="359" t="s">
        <v>1674</v>
      </c>
      <c r="V162" s="359" t="s">
        <v>1695</v>
      </c>
      <c r="W162" s="258">
        <v>0</v>
      </c>
      <c r="X162" s="162"/>
      <c r="Y162" s="255" t="s">
        <v>1674</v>
      </c>
      <c r="Z162" s="162"/>
      <c r="AA162" s="359" t="s">
        <v>1695</v>
      </c>
      <c r="AB162" s="258">
        <v>10420015.439999999</v>
      </c>
      <c r="AC162" s="162"/>
      <c r="AE162" s="359" t="s">
        <v>1674</v>
      </c>
    </row>
    <row r="163" spans="4:31" ht="9.9499999999999993" customHeight="1" x14ac:dyDescent="0.25">
      <c r="D163" s="196" t="s">
        <v>1674</v>
      </c>
      <c r="E163" s="232" t="s">
        <v>2009</v>
      </c>
      <c r="F163" s="209"/>
      <c r="G163" s="209"/>
      <c r="H163" s="196" t="s">
        <v>1674</v>
      </c>
      <c r="I163" s="359" t="s">
        <v>1695</v>
      </c>
      <c r="J163" s="258">
        <v>9627077.4399999995</v>
      </c>
      <c r="K163" s="162"/>
      <c r="L163" s="359" t="s">
        <v>1674</v>
      </c>
      <c r="M163" s="359" t="s">
        <v>1695</v>
      </c>
      <c r="N163" s="258">
        <v>0</v>
      </c>
      <c r="O163" s="162"/>
      <c r="P163" s="255" t="s">
        <v>1674</v>
      </c>
      <c r="Q163" s="162"/>
      <c r="R163" s="359" t="s">
        <v>1695</v>
      </c>
      <c r="S163" s="258">
        <v>0</v>
      </c>
      <c r="T163" s="162"/>
      <c r="U163" s="359" t="s">
        <v>1674</v>
      </c>
      <c r="V163" s="359" t="s">
        <v>1695</v>
      </c>
      <c r="W163" s="258">
        <v>0</v>
      </c>
      <c r="X163" s="162"/>
      <c r="Y163" s="255" t="s">
        <v>1674</v>
      </c>
      <c r="Z163" s="162"/>
      <c r="AA163" s="359" t="s">
        <v>1695</v>
      </c>
      <c r="AB163" s="258">
        <v>9627077.4399999995</v>
      </c>
      <c r="AC163" s="162"/>
      <c r="AE163" s="359" t="s">
        <v>1674</v>
      </c>
    </row>
    <row r="164" spans="4:31" ht="9.9499999999999993" customHeight="1" x14ac:dyDescent="0.25">
      <c r="D164" s="196" t="s">
        <v>1674</v>
      </c>
      <c r="E164" s="232" t="s">
        <v>2010</v>
      </c>
      <c r="F164" s="209"/>
      <c r="G164" s="209"/>
      <c r="H164" s="196" t="s">
        <v>1674</v>
      </c>
      <c r="I164" s="359" t="s">
        <v>1695</v>
      </c>
      <c r="J164" s="258">
        <v>15891751.91</v>
      </c>
      <c r="K164" s="162"/>
      <c r="L164" s="359" t="s">
        <v>1674</v>
      </c>
      <c r="M164" s="359" t="s">
        <v>1695</v>
      </c>
      <c r="N164" s="258">
        <v>0</v>
      </c>
      <c r="O164" s="162"/>
      <c r="P164" s="255" t="s">
        <v>1674</v>
      </c>
      <c r="Q164" s="162"/>
      <c r="R164" s="359" t="s">
        <v>1695</v>
      </c>
      <c r="S164" s="258">
        <v>0</v>
      </c>
      <c r="T164" s="162"/>
      <c r="U164" s="359" t="s">
        <v>1674</v>
      </c>
      <c r="V164" s="359" t="s">
        <v>1695</v>
      </c>
      <c r="W164" s="258">
        <v>0</v>
      </c>
      <c r="X164" s="162"/>
      <c r="Y164" s="255" t="s">
        <v>1674</v>
      </c>
      <c r="Z164" s="162"/>
      <c r="AA164" s="359" t="s">
        <v>1695</v>
      </c>
      <c r="AB164" s="258">
        <v>15891751.91</v>
      </c>
      <c r="AC164" s="162"/>
      <c r="AE164" s="359" t="s">
        <v>1674</v>
      </c>
    </row>
    <row r="165" spans="4:31" ht="9.9499999999999993" customHeight="1" x14ac:dyDescent="0.25">
      <c r="D165" s="196" t="s">
        <v>1674</v>
      </c>
      <c r="E165" s="232" t="s">
        <v>2011</v>
      </c>
      <c r="F165" s="209"/>
      <c r="G165" s="209"/>
      <c r="H165" s="196" t="s">
        <v>1674</v>
      </c>
      <c r="I165" s="359" t="s">
        <v>1695</v>
      </c>
      <c r="J165" s="258">
        <v>22380513.809999999</v>
      </c>
      <c r="K165" s="162"/>
      <c r="L165" s="359" t="s">
        <v>1674</v>
      </c>
      <c r="M165" s="359" t="s">
        <v>1695</v>
      </c>
      <c r="N165" s="258">
        <v>0</v>
      </c>
      <c r="O165" s="162"/>
      <c r="P165" s="255" t="s">
        <v>1674</v>
      </c>
      <c r="Q165" s="162"/>
      <c r="R165" s="359" t="s">
        <v>1695</v>
      </c>
      <c r="S165" s="258">
        <v>0</v>
      </c>
      <c r="T165" s="162"/>
      <c r="U165" s="359" t="s">
        <v>1674</v>
      </c>
      <c r="V165" s="359" t="s">
        <v>1695</v>
      </c>
      <c r="W165" s="258">
        <v>0</v>
      </c>
      <c r="X165" s="162"/>
      <c r="Y165" s="255" t="s">
        <v>1674</v>
      </c>
      <c r="Z165" s="162"/>
      <c r="AA165" s="359" t="s">
        <v>1695</v>
      </c>
      <c r="AB165" s="258">
        <v>22380513.809999999</v>
      </c>
      <c r="AC165" s="162"/>
      <c r="AE165" s="359" t="s">
        <v>1674</v>
      </c>
    </row>
    <row r="166" spans="4:31" ht="9.9499999999999993" customHeight="1" x14ac:dyDescent="0.25">
      <c r="D166" s="196" t="s">
        <v>1674</v>
      </c>
      <c r="E166" s="232" t="s">
        <v>2012</v>
      </c>
      <c r="F166" s="209"/>
      <c r="G166" s="209"/>
      <c r="H166" s="196" t="s">
        <v>1674</v>
      </c>
      <c r="I166" s="359" t="s">
        <v>1695</v>
      </c>
      <c r="J166" s="258">
        <v>10390807.24</v>
      </c>
      <c r="K166" s="162"/>
      <c r="L166" s="359" t="s">
        <v>1674</v>
      </c>
      <c r="M166" s="359" t="s">
        <v>1695</v>
      </c>
      <c r="N166" s="258">
        <v>0</v>
      </c>
      <c r="O166" s="162"/>
      <c r="P166" s="255" t="s">
        <v>1674</v>
      </c>
      <c r="Q166" s="162"/>
      <c r="R166" s="359" t="s">
        <v>1695</v>
      </c>
      <c r="S166" s="258">
        <v>0</v>
      </c>
      <c r="T166" s="162"/>
      <c r="U166" s="359" t="s">
        <v>1674</v>
      </c>
      <c r="V166" s="359" t="s">
        <v>1695</v>
      </c>
      <c r="W166" s="258">
        <v>0</v>
      </c>
      <c r="X166" s="162"/>
      <c r="Y166" s="255" t="s">
        <v>1674</v>
      </c>
      <c r="Z166" s="162"/>
      <c r="AA166" s="359" t="s">
        <v>1695</v>
      </c>
      <c r="AB166" s="258">
        <v>10390807.24</v>
      </c>
      <c r="AC166" s="162"/>
      <c r="AE166" s="359" t="s">
        <v>1674</v>
      </c>
    </row>
    <row r="167" spans="4:31" ht="9.9499999999999993" customHeight="1" x14ac:dyDescent="0.25">
      <c r="D167" s="196" t="s">
        <v>1674</v>
      </c>
      <c r="E167" s="232" t="s">
        <v>2013</v>
      </c>
      <c r="F167" s="209"/>
      <c r="G167" s="209"/>
      <c r="H167" s="196" t="s">
        <v>1674</v>
      </c>
      <c r="I167" s="359" t="s">
        <v>1695</v>
      </c>
      <c r="J167" s="258">
        <v>9857262.8499999996</v>
      </c>
      <c r="K167" s="162"/>
      <c r="L167" s="359" t="s">
        <v>1674</v>
      </c>
      <c r="M167" s="359" t="s">
        <v>1695</v>
      </c>
      <c r="N167" s="258">
        <v>0</v>
      </c>
      <c r="O167" s="162"/>
      <c r="P167" s="255" t="s">
        <v>1674</v>
      </c>
      <c r="Q167" s="162"/>
      <c r="R167" s="359" t="s">
        <v>1695</v>
      </c>
      <c r="S167" s="258">
        <v>0</v>
      </c>
      <c r="T167" s="162"/>
      <c r="U167" s="359" t="s">
        <v>1674</v>
      </c>
      <c r="V167" s="359" t="s">
        <v>1695</v>
      </c>
      <c r="W167" s="258">
        <v>0</v>
      </c>
      <c r="X167" s="162"/>
      <c r="Y167" s="255" t="s">
        <v>1674</v>
      </c>
      <c r="Z167" s="162"/>
      <c r="AA167" s="359" t="s">
        <v>1695</v>
      </c>
      <c r="AB167" s="258">
        <v>9857262.8499999996</v>
      </c>
      <c r="AC167" s="162"/>
      <c r="AE167" s="359" t="s">
        <v>1674</v>
      </c>
    </row>
    <row r="168" spans="4:31" ht="9.9499999999999993" customHeight="1" x14ac:dyDescent="0.25">
      <c r="D168" s="196" t="s">
        <v>1674</v>
      </c>
      <c r="E168" s="232" t="s">
        <v>2014</v>
      </c>
      <c r="F168" s="209"/>
      <c r="G168" s="209"/>
      <c r="H168" s="196" t="s">
        <v>1674</v>
      </c>
      <c r="I168" s="359" t="s">
        <v>1695</v>
      </c>
      <c r="J168" s="258">
        <v>10890556.92</v>
      </c>
      <c r="K168" s="162"/>
      <c r="L168" s="359" t="s">
        <v>1674</v>
      </c>
      <c r="M168" s="359" t="s">
        <v>1695</v>
      </c>
      <c r="N168" s="258">
        <v>0</v>
      </c>
      <c r="O168" s="162"/>
      <c r="P168" s="255" t="s">
        <v>1674</v>
      </c>
      <c r="Q168" s="162"/>
      <c r="R168" s="359" t="s">
        <v>1695</v>
      </c>
      <c r="S168" s="258">
        <v>0</v>
      </c>
      <c r="T168" s="162"/>
      <c r="U168" s="359" t="s">
        <v>1674</v>
      </c>
      <c r="V168" s="359" t="s">
        <v>1695</v>
      </c>
      <c r="W168" s="258">
        <v>0</v>
      </c>
      <c r="X168" s="162"/>
      <c r="Y168" s="255" t="s">
        <v>1674</v>
      </c>
      <c r="Z168" s="162"/>
      <c r="AA168" s="359" t="s">
        <v>1695</v>
      </c>
      <c r="AB168" s="258">
        <v>10890556.92</v>
      </c>
      <c r="AC168" s="162"/>
      <c r="AE168" s="359" t="s">
        <v>1674</v>
      </c>
    </row>
    <row r="169" spans="4:31" ht="9.9499999999999993" customHeight="1" x14ac:dyDescent="0.25">
      <c r="D169" s="196" t="s">
        <v>1674</v>
      </c>
      <c r="E169" s="232" t="s">
        <v>2015</v>
      </c>
      <c r="F169" s="209"/>
      <c r="G169" s="209"/>
      <c r="H169" s="196" t="s">
        <v>1674</v>
      </c>
      <c r="I169" s="359" t="s">
        <v>1695</v>
      </c>
      <c r="J169" s="258">
        <v>8604194.8900000006</v>
      </c>
      <c r="K169" s="162"/>
      <c r="L169" s="359" t="s">
        <v>1674</v>
      </c>
      <c r="M169" s="359" t="s">
        <v>1695</v>
      </c>
      <c r="N169" s="258">
        <v>0</v>
      </c>
      <c r="O169" s="162"/>
      <c r="P169" s="255" t="s">
        <v>1674</v>
      </c>
      <c r="Q169" s="162"/>
      <c r="R169" s="359" t="s">
        <v>1695</v>
      </c>
      <c r="S169" s="258">
        <v>0</v>
      </c>
      <c r="T169" s="162"/>
      <c r="U169" s="359" t="s">
        <v>1674</v>
      </c>
      <c r="V169" s="359" t="s">
        <v>1695</v>
      </c>
      <c r="W169" s="258">
        <v>0</v>
      </c>
      <c r="X169" s="162"/>
      <c r="Y169" s="255" t="s">
        <v>1674</v>
      </c>
      <c r="Z169" s="162"/>
      <c r="AA169" s="359" t="s">
        <v>1695</v>
      </c>
      <c r="AB169" s="258">
        <v>8604194.8900000006</v>
      </c>
      <c r="AC169" s="162"/>
      <c r="AE169" s="359" t="s">
        <v>1674</v>
      </c>
    </row>
    <row r="170" spans="4:31" ht="9.9499999999999993" customHeight="1" x14ac:dyDescent="0.25">
      <c r="D170" s="196" t="s">
        <v>1674</v>
      </c>
      <c r="E170" s="232" t="s">
        <v>2016</v>
      </c>
      <c r="F170" s="209"/>
      <c r="G170" s="209"/>
      <c r="H170" s="196" t="s">
        <v>1674</v>
      </c>
      <c r="I170" s="359" t="s">
        <v>1695</v>
      </c>
      <c r="J170" s="258">
        <v>2069416.66</v>
      </c>
      <c r="K170" s="162"/>
      <c r="L170" s="359" t="s">
        <v>1674</v>
      </c>
      <c r="M170" s="359" t="s">
        <v>1695</v>
      </c>
      <c r="N170" s="258">
        <v>0</v>
      </c>
      <c r="O170" s="162"/>
      <c r="P170" s="255" t="s">
        <v>1674</v>
      </c>
      <c r="Q170" s="162"/>
      <c r="R170" s="359" t="s">
        <v>1695</v>
      </c>
      <c r="S170" s="258">
        <v>0</v>
      </c>
      <c r="T170" s="162"/>
      <c r="U170" s="359" t="s">
        <v>1674</v>
      </c>
      <c r="V170" s="359" t="s">
        <v>1695</v>
      </c>
      <c r="W170" s="258">
        <v>0</v>
      </c>
      <c r="X170" s="162"/>
      <c r="Y170" s="255" t="s">
        <v>1674</v>
      </c>
      <c r="Z170" s="162"/>
      <c r="AA170" s="359" t="s">
        <v>1695</v>
      </c>
      <c r="AB170" s="258">
        <v>2069416.66</v>
      </c>
      <c r="AC170" s="162"/>
      <c r="AE170" s="359" t="s">
        <v>1674</v>
      </c>
    </row>
    <row r="171" spans="4:31" ht="9.9499999999999993" customHeight="1" x14ac:dyDescent="0.25">
      <c r="D171" s="196" t="s">
        <v>1674</v>
      </c>
      <c r="E171" s="195" t="s">
        <v>2060</v>
      </c>
      <c r="F171" s="162"/>
      <c r="G171" s="162"/>
      <c r="H171" s="196" t="s">
        <v>1674</v>
      </c>
      <c r="I171" s="359" t="s">
        <v>1695</v>
      </c>
      <c r="J171" s="258">
        <v>364593.21</v>
      </c>
      <c r="K171" s="162"/>
      <c r="L171" s="359" t="s">
        <v>1674</v>
      </c>
      <c r="M171" s="359" t="s">
        <v>1695</v>
      </c>
      <c r="N171" s="258">
        <v>0</v>
      </c>
      <c r="O171" s="162"/>
      <c r="P171" s="255" t="s">
        <v>1674</v>
      </c>
      <c r="Q171" s="162"/>
      <c r="R171" s="359" t="s">
        <v>1695</v>
      </c>
      <c r="S171" s="258">
        <v>0</v>
      </c>
      <c r="T171" s="162"/>
      <c r="U171" s="359" t="s">
        <v>1674</v>
      </c>
      <c r="V171" s="359" t="s">
        <v>1695</v>
      </c>
      <c r="W171" s="258">
        <v>0</v>
      </c>
      <c r="X171" s="162"/>
      <c r="Y171" s="255" t="s">
        <v>1674</v>
      </c>
      <c r="Z171" s="162"/>
      <c r="AA171" s="359" t="s">
        <v>1695</v>
      </c>
      <c r="AB171" s="258">
        <v>364593.21</v>
      </c>
      <c r="AC171" s="162"/>
      <c r="AE171" s="359" t="s">
        <v>1674</v>
      </c>
    </row>
    <row r="172" spans="4:31" ht="15.75" thickBot="1" x14ac:dyDescent="0.3">
      <c r="D172" s="196" t="s">
        <v>1674</v>
      </c>
      <c r="E172" s="274" t="s">
        <v>1674</v>
      </c>
      <c r="F172" s="162"/>
      <c r="G172" s="162"/>
      <c r="H172" s="360" t="s">
        <v>1674</v>
      </c>
      <c r="I172" s="361" t="s">
        <v>1695</v>
      </c>
      <c r="J172" s="362">
        <v>121730918.62</v>
      </c>
      <c r="K172" s="194"/>
      <c r="L172" s="360" t="s">
        <v>1674</v>
      </c>
      <c r="M172" s="361" t="s">
        <v>1695</v>
      </c>
      <c r="N172" s="362">
        <v>0</v>
      </c>
      <c r="O172" s="194"/>
      <c r="P172" s="274" t="s">
        <v>1674</v>
      </c>
      <c r="Q172" s="162"/>
      <c r="R172" s="361" t="s">
        <v>1695</v>
      </c>
      <c r="S172" s="362">
        <v>0</v>
      </c>
      <c r="T172" s="194"/>
      <c r="U172" s="360" t="s">
        <v>1674</v>
      </c>
      <c r="V172" s="361" t="s">
        <v>1695</v>
      </c>
      <c r="W172" s="362">
        <v>0</v>
      </c>
      <c r="X172" s="194"/>
      <c r="Y172" s="274" t="s">
        <v>1674</v>
      </c>
      <c r="Z172" s="162"/>
      <c r="AA172" s="361" t="s">
        <v>1695</v>
      </c>
      <c r="AB172" s="362">
        <v>121730918.62</v>
      </c>
      <c r="AC172" s="194"/>
      <c r="AE172" s="360" t="s">
        <v>1674</v>
      </c>
    </row>
    <row r="173" spans="4:31" ht="15.75" thickTop="1" x14ac:dyDescent="0.25">
      <c r="D173" s="363" t="s">
        <v>1674</v>
      </c>
      <c r="E173" s="364" t="s">
        <v>1674</v>
      </c>
      <c r="F173" s="162"/>
      <c r="G173" s="162"/>
      <c r="H173" s="363" t="s">
        <v>1674</v>
      </c>
      <c r="I173" s="363" t="s">
        <v>1674</v>
      </c>
      <c r="J173" s="364" t="s">
        <v>1674</v>
      </c>
      <c r="K173" s="162"/>
      <c r="L173" s="363" t="s">
        <v>1674</v>
      </c>
      <c r="M173" s="363" t="s">
        <v>1674</v>
      </c>
      <c r="N173" s="364" t="s">
        <v>1674</v>
      </c>
      <c r="O173" s="162"/>
      <c r="P173" s="364" t="s">
        <v>1674</v>
      </c>
      <c r="Q173" s="162"/>
      <c r="R173" s="363" t="s">
        <v>1674</v>
      </c>
      <c r="S173" s="364" t="s">
        <v>1674</v>
      </c>
      <c r="T173" s="162"/>
      <c r="U173" s="363" t="s">
        <v>1674</v>
      </c>
      <c r="V173" s="363" t="s">
        <v>1674</v>
      </c>
      <c r="W173" s="364" t="s">
        <v>1674</v>
      </c>
      <c r="X173" s="162"/>
      <c r="Y173" s="364" t="s">
        <v>1674</v>
      </c>
      <c r="Z173" s="162"/>
      <c r="AA173" s="363" t="s">
        <v>1674</v>
      </c>
      <c r="AB173" s="364" t="s">
        <v>1674</v>
      </c>
      <c r="AC173" s="162"/>
      <c r="AE173" s="363" t="s">
        <v>1674</v>
      </c>
    </row>
    <row r="174" spans="4:31" hidden="1" x14ac:dyDescent="0.25">
      <c r="D174" s="346" t="s">
        <v>1674</v>
      </c>
      <c r="E174" s="347" t="s">
        <v>1674</v>
      </c>
      <c r="F174" s="162"/>
      <c r="G174" s="162"/>
      <c r="H174" s="346" t="s">
        <v>1674</v>
      </c>
      <c r="I174" s="346" t="s">
        <v>1674</v>
      </c>
      <c r="J174" s="347" t="s">
        <v>1674</v>
      </c>
      <c r="K174" s="162"/>
      <c r="L174" s="346" t="s">
        <v>1674</v>
      </c>
      <c r="M174" s="346" t="s">
        <v>1674</v>
      </c>
      <c r="N174" s="347" t="s">
        <v>1674</v>
      </c>
      <c r="O174" s="162"/>
      <c r="P174" s="347" t="s">
        <v>1674</v>
      </c>
      <c r="Q174" s="162"/>
      <c r="R174" s="346" t="s">
        <v>1674</v>
      </c>
      <c r="S174" s="347" t="s">
        <v>1674</v>
      </c>
      <c r="T174" s="162"/>
      <c r="U174" s="346" t="s">
        <v>1674</v>
      </c>
      <c r="V174" s="346" t="s">
        <v>1674</v>
      </c>
      <c r="W174" s="347" t="s">
        <v>1674</v>
      </c>
      <c r="X174" s="162"/>
      <c r="Y174" s="348" t="s">
        <v>1674</v>
      </c>
      <c r="Z174" s="162"/>
      <c r="AA174" s="349" t="s">
        <v>1674</v>
      </c>
      <c r="AB174" s="348" t="s">
        <v>1674</v>
      </c>
      <c r="AC174" s="162"/>
      <c r="AE174" s="349" t="s">
        <v>1674</v>
      </c>
    </row>
    <row r="175" spans="4:31" ht="24.95" customHeight="1" x14ac:dyDescent="0.25">
      <c r="D175" s="229" t="s">
        <v>1956</v>
      </c>
      <c r="E175" s="350" t="s">
        <v>2054</v>
      </c>
      <c r="F175" s="284"/>
      <c r="G175" s="284"/>
      <c r="H175" s="351" t="s">
        <v>1674</v>
      </c>
      <c r="I175" s="352" t="s">
        <v>2055</v>
      </c>
      <c r="J175" s="284"/>
      <c r="K175" s="284"/>
      <c r="L175" s="353" t="s">
        <v>1674</v>
      </c>
      <c r="M175" s="352" t="s">
        <v>2056</v>
      </c>
      <c r="N175" s="284"/>
      <c r="O175" s="284"/>
      <c r="P175" s="354" t="s">
        <v>1674</v>
      </c>
      <c r="Q175" s="162"/>
      <c r="R175" s="352" t="s">
        <v>2057</v>
      </c>
      <c r="S175" s="284"/>
      <c r="T175" s="284"/>
      <c r="U175" s="353" t="s">
        <v>1674</v>
      </c>
      <c r="V175" s="352" t="s">
        <v>2058</v>
      </c>
      <c r="W175" s="284"/>
      <c r="X175" s="284"/>
      <c r="Y175" s="355" t="s">
        <v>1674</v>
      </c>
      <c r="Z175" s="162"/>
      <c r="AA175" s="356" t="s">
        <v>89</v>
      </c>
      <c r="AB175" s="284"/>
      <c r="AC175" s="284"/>
      <c r="AE175" s="357" t="s">
        <v>1674</v>
      </c>
    </row>
    <row r="176" spans="4:31" x14ac:dyDescent="0.25">
      <c r="D176" s="358" t="s">
        <v>1625</v>
      </c>
      <c r="E176" s="255" t="s">
        <v>1674</v>
      </c>
      <c r="F176" s="162"/>
      <c r="G176" s="162"/>
      <c r="H176" s="359" t="s">
        <v>1674</v>
      </c>
      <c r="I176" s="359" t="s">
        <v>1674</v>
      </c>
      <c r="J176" s="255" t="s">
        <v>1674</v>
      </c>
      <c r="K176" s="162"/>
      <c r="L176" s="359" t="s">
        <v>1674</v>
      </c>
      <c r="M176" s="359" t="s">
        <v>1674</v>
      </c>
      <c r="N176" s="255" t="s">
        <v>1674</v>
      </c>
      <c r="O176" s="162"/>
      <c r="P176" s="255" t="s">
        <v>1674</v>
      </c>
      <c r="Q176" s="162"/>
      <c r="R176" s="359" t="s">
        <v>1674</v>
      </c>
      <c r="S176" s="255" t="s">
        <v>1674</v>
      </c>
      <c r="T176" s="162"/>
      <c r="U176" s="359" t="s">
        <v>1674</v>
      </c>
      <c r="V176" s="359" t="s">
        <v>1674</v>
      </c>
      <c r="W176" s="255" t="s">
        <v>1674</v>
      </c>
      <c r="X176" s="162"/>
      <c r="Y176" s="255" t="s">
        <v>1674</v>
      </c>
      <c r="Z176" s="162"/>
      <c r="AA176" s="359" t="s">
        <v>1674</v>
      </c>
      <c r="AB176" s="255" t="s">
        <v>1674</v>
      </c>
      <c r="AC176" s="162"/>
      <c r="AE176" s="359" t="s">
        <v>1674</v>
      </c>
    </row>
    <row r="177" spans="4:31" ht="9.9499999999999993" customHeight="1" x14ac:dyDescent="0.25">
      <c r="D177" s="196" t="s">
        <v>1674</v>
      </c>
      <c r="E177" s="195" t="s">
        <v>2059</v>
      </c>
      <c r="F177" s="162"/>
      <c r="G177" s="162"/>
      <c r="H177" s="196" t="s">
        <v>1674</v>
      </c>
      <c r="I177" s="359" t="s">
        <v>1695</v>
      </c>
      <c r="J177" s="258">
        <v>238656293.94</v>
      </c>
      <c r="K177" s="162"/>
      <c r="L177" s="359" t="s">
        <v>1674</v>
      </c>
      <c r="M177" s="359" t="s">
        <v>1695</v>
      </c>
      <c r="N177" s="258">
        <v>842334.56</v>
      </c>
      <c r="O177" s="162"/>
      <c r="P177" s="255" t="s">
        <v>1674</v>
      </c>
      <c r="Q177" s="162"/>
      <c r="R177" s="359" t="s">
        <v>1695</v>
      </c>
      <c r="S177" s="258">
        <v>109754.93</v>
      </c>
      <c r="T177" s="162"/>
      <c r="U177" s="359" t="s">
        <v>1674</v>
      </c>
      <c r="V177" s="359" t="s">
        <v>1695</v>
      </c>
      <c r="W177" s="258">
        <v>308418.24</v>
      </c>
      <c r="X177" s="162"/>
      <c r="Y177" s="255" t="s">
        <v>1674</v>
      </c>
      <c r="Z177" s="162"/>
      <c r="AA177" s="359" t="s">
        <v>1695</v>
      </c>
      <c r="AB177" s="258">
        <v>239916801.66999999</v>
      </c>
      <c r="AC177" s="162"/>
      <c r="AE177" s="359" t="s">
        <v>1674</v>
      </c>
    </row>
    <row r="178" spans="4:31" ht="9.9499999999999993" customHeight="1" x14ac:dyDescent="0.25">
      <c r="D178" s="196" t="s">
        <v>1674</v>
      </c>
      <c r="E178" s="232" t="s">
        <v>2005</v>
      </c>
      <c r="F178" s="209"/>
      <c r="G178" s="209"/>
      <c r="H178" s="196" t="s">
        <v>1674</v>
      </c>
      <c r="I178" s="359" t="s">
        <v>1695</v>
      </c>
      <c r="J178" s="258">
        <v>240628512.55000001</v>
      </c>
      <c r="K178" s="162"/>
      <c r="L178" s="359" t="s">
        <v>1674</v>
      </c>
      <c r="M178" s="359" t="s">
        <v>1695</v>
      </c>
      <c r="N178" s="258">
        <v>240133.13</v>
      </c>
      <c r="O178" s="162"/>
      <c r="P178" s="255" t="s">
        <v>1674</v>
      </c>
      <c r="Q178" s="162"/>
      <c r="R178" s="359" t="s">
        <v>1695</v>
      </c>
      <c r="S178" s="258">
        <v>662785.54</v>
      </c>
      <c r="T178" s="162"/>
      <c r="U178" s="359" t="s">
        <v>1674</v>
      </c>
      <c r="V178" s="359" t="s">
        <v>1695</v>
      </c>
      <c r="W178" s="258">
        <v>209270.81</v>
      </c>
      <c r="X178" s="162"/>
      <c r="Y178" s="255" t="s">
        <v>1674</v>
      </c>
      <c r="Z178" s="162"/>
      <c r="AA178" s="359" t="s">
        <v>1695</v>
      </c>
      <c r="AB178" s="258">
        <v>241740702.03</v>
      </c>
      <c r="AC178" s="162"/>
      <c r="AE178" s="359" t="s">
        <v>1674</v>
      </c>
    </row>
    <row r="179" spans="4:31" ht="9.9499999999999993" customHeight="1" x14ac:dyDescent="0.25">
      <c r="D179" s="196" t="s">
        <v>1674</v>
      </c>
      <c r="E179" s="232" t="s">
        <v>2006</v>
      </c>
      <c r="F179" s="209"/>
      <c r="G179" s="209"/>
      <c r="H179" s="196" t="s">
        <v>1674</v>
      </c>
      <c r="I179" s="359" t="s">
        <v>1695</v>
      </c>
      <c r="J179" s="258">
        <v>360039312.24000001</v>
      </c>
      <c r="K179" s="162"/>
      <c r="L179" s="359" t="s">
        <v>1674</v>
      </c>
      <c r="M179" s="359" t="s">
        <v>1695</v>
      </c>
      <c r="N179" s="258">
        <v>784557.97</v>
      </c>
      <c r="O179" s="162"/>
      <c r="P179" s="255" t="s">
        <v>1674</v>
      </c>
      <c r="Q179" s="162"/>
      <c r="R179" s="359" t="s">
        <v>1695</v>
      </c>
      <c r="S179" s="258">
        <v>566482.92000000004</v>
      </c>
      <c r="T179" s="162"/>
      <c r="U179" s="359" t="s">
        <v>1674</v>
      </c>
      <c r="V179" s="359" t="s">
        <v>1695</v>
      </c>
      <c r="W179" s="258">
        <v>607232.31000000006</v>
      </c>
      <c r="X179" s="162"/>
      <c r="Y179" s="255" t="s">
        <v>1674</v>
      </c>
      <c r="Z179" s="162"/>
      <c r="AA179" s="359" t="s">
        <v>1695</v>
      </c>
      <c r="AB179" s="258">
        <v>361997585.44</v>
      </c>
      <c r="AC179" s="162"/>
      <c r="AE179" s="359" t="s">
        <v>1674</v>
      </c>
    </row>
    <row r="180" spans="4:31" ht="9.9499999999999993" customHeight="1" x14ac:dyDescent="0.25">
      <c r="D180" s="196" t="s">
        <v>1674</v>
      </c>
      <c r="E180" s="232" t="s">
        <v>2007</v>
      </c>
      <c r="F180" s="209"/>
      <c r="G180" s="209"/>
      <c r="H180" s="196" t="s">
        <v>1674</v>
      </c>
      <c r="I180" s="359" t="s">
        <v>1695</v>
      </c>
      <c r="J180" s="258">
        <v>381663657.60000002</v>
      </c>
      <c r="K180" s="162"/>
      <c r="L180" s="359" t="s">
        <v>1674</v>
      </c>
      <c r="M180" s="359" t="s">
        <v>1695</v>
      </c>
      <c r="N180" s="258">
        <v>702365.03</v>
      </c>
      <c r="O180" s="162"/>
      <c r="P180" s="255" t="s">
        <v>1674</v>
      </c>
      <c r="Q180" s="162"/>
      <c r="R180" s="359" t="s">
        <v>1695</v>
      </c>
      <c r="S180" s="258">
        <v>526578.56999999995</v>
      </c>
      <c r="T180" s="162"/>
      <c r="U180" s="359" t="s">
        <v>1674</v>
      </c>
      <c r="V180" s="359" t="s">
        <v>1695</v>
      </c>
      <c r="W180" s="258">
        <v>157550.48000000001</v>
      </c>
      <c r="X180" s="162"/>
      <c r="Y180" s="255" t="s">
        <v>1674</v>
      </c>
      <c r="Z180" s="162"/>
      <c r="AA180" s="359" t="s">
        <v>1695</v>
      </c>
      <c r="AB180" s="258">
        <v>383050151.68000001</v>
      </c>
      <c r="AC180" s="162"/>
      <c r="AE180" s="359" t="s">
        <v>1674</v>
      </c>
    </row>
    <row r="181" spans="4:31" ht="9.9499999999999993" customHeight="1" x14ac:dyDescent="0.25">
      <c r="D181" s="196" t="s">
        <v>1674</v>
      </c>
      <c r="E181" s="232" t="s">
        <v>2008</v>
      </c>
      <c r="F181" s="209"/>
      <c r="G181" s="209"/>
      <c r="H181" s="196" t="s">
        <v>1674</v>
      </c>
      <c r="I181" s="359" t="s">
        <v>1695</v>
      </c>
      <c r="J181" s="258">
        <v>395283410.64999998</v>
      </c>
      <c r="K181" s="162"/>
      <c r="L181" s="359" t="s">
        <v>1674</v>
      </c>
      <c r="M181" s="359" t="s">
        <v>1695</v>
      </c>
      <c r="N181" s="258">
        <v>1261340.1299999999</v>
      </c>
      <c r="O181" s="162"/>
      <c r="P181" s="255" t="s">
        <v>1674</v>
      </c>
      <c r="Q181" s="162"/>
      <c r="R181" s="359" t="s">
        <v>1695</v>
      </c>
      <c r="S181" s="258">
        <v>589563.91</v>
      </c>
      <c r="T181" s="162"/>
      <c r="U181" s="359" t="s">
        <v>1674</v>
      </c>
      <c r="V181" s="359" t="s">
        <v>1695</v>
      </c>
      <c r="W181" s="258">
        <v>1356911.03</v>
      </c>
      <c r="X181" s="162"/>
      <c r="Y181" s="255" t="s">
        <v>1674</v>
      </c>
      <c r="Z181" s="162"/>
      <c r="AA181" s="359" t="s">
        <v>1695</v>
      </c>
      <c r="AB181" s="258">
        <v>398491225.72000003</v>
      </c>
      <c r="AC181" s="162"/>
      <c r="AE181" s="359" t="s">
        <v>1674</v>
      </c>
    </row>
    <row r="182" spans="4:31" ht="9.9499999999999993" customHeight="1" x14ac:dyDescent="0.25">
      <c r="D182" s="196" t="s">
        <v>1674</v>
      </c>
      <c r="E182" s="232" t="s">
        <v>2009</v>
      </c>
      <c r="F182" s="209"/>
      <c r="G182" s="209"/>
      <c r="H182" s="196" t="s">
        <v>1674</v>
      </c>
      <c r="I182" s="359" t="s">
        <v>1695</v>
      </c>
      <c r="J182" s="258">
        <v>405013720.5</v>
      </c>
      <c r="K182" s="162"/>
      <c r="L182" s="359" t="s">
        <v>1674</v>
      </c>
      <c r="M182" s="359" t="s">
        <v>1695</v>
      </c>
      <c r="N182" s="258">
        <v>1296110.72</v>
      </c>
      <c r="O182" s="162"/>
      <c r="P182" s="255" t="s">
        <v>1674</v>
      </c>
      <c r="Q182" s="162"/>
      <c r="R182" s="359" t="s">
        <v>1695</v>
      </c>
      <c r="S182" s="258">
        <v>1269463.8</v>
      </c>
      <c r="T182" s="162"/>
      <c r="U182" s="359" t="s">
        <v>1674</v>
      </c>
      <c r="V182" s="359" t="s">
        <v>1695</v>
      </c>
      <c r="W182" s="258">
        <v>1401960.33</v>
      </c>
      <c r="X182" s="162"/>
      <c r="Y182" s="255" t="s">
        <v>1674</v>
      </c>
      <c r="Z182" s="162"/>
      <c r="AA182" s="359" t="s">
        <v>1695</v>
      </c>
      <c r="AB182" s="258">
        <v>408981255.35000002</v>
      </c>
      <c r="AC182" s="162"/>
      <c r="AE182" s="359" t="s">
        <v>1674</v>
      </c>
    </row>
    <row r="183" spans="4:31" ht="9.9499999999999993" customHeight="1" x14ac:dyDescent="0.25">
      <c r="D183" s="196" t="s">
        <v>1674</v>
      </c>
      <c r="E183" s="232" t="s">
        <v>2010</v>
      </c>
      <c r="F183" s="209"/>
      <c r="G183" s="209"/>
      <c r="H183" s="196" t="s">
        <v>1674</v>
      </c>
      <c r="I183" s="359" t="s">
        <v>1695</v>
      </c>
      <c r="J183" s="258">
        <v>477827347.56</v>
      </c>
      <c r="K183" s="162"/>
      <c r="L183" s="359" t="s">
        <v>1674</v>
      </c>
      <c r="M183" s="359" t="s">
        <v>1695</v>
      </c>
      <c r="N183" s="258">
        <v>243166.1</v>
      </c>
      <c r="O183" s="162"/>
      <c r="P183" s="255" t="s">
        <v>1674</v>
      </c>
      <c r="Q183" s="162"/>
      <c r="R183" s="359" t="s">
        <v>1695</v>
      </c>
      <c r="S183" s="258">
        <v>206815.67</v>
      </c>
      <c r="T183" s="162"/>
      <c r="U183" s="359" t="s">
        <v>1674</v>
      </c>
      <c r="V183" s="359" t="s">
        <v>1695</v>
      </c>
      <c r="W183" s="258">
        <v>187808.42</v>
      </c>
      <c r="X183" s="162"/>
      <c r="Y183" s="255" t="s">
        <v>1674</v>
      </c>
      <c r="Z183" s="162"/>
      <c r="AA183" s="359" t="s">
        <v>1695</v>
      </c>
      <c r="AB183" s="258">
        <v>478465137.75</v>
      </c>
      <c r="AC183" s="162"/>
      <c r="AE183" s="359" t="s">
        <v>1674</v>
      </c>
    </row>
    <row r="184" spans="4:31" ht="9.9499999999999993" customHeight="1" x14ac:dyDescent="0.25">
      <c r="D184" s="196" t="s">
        <v>1674</v>
      </c>
      <c r="E184" s="232" t="s">
        <v>2011</v>
      </c>
      <c r="F184" s="209"/>
      <c r="G184" s="209"/>
      <c r="H184" s="196" t="s">
        <v>1674</v>
      </c>
      <c r="I184" s="359" t="s">
        <v>1695</v>
      </c>
      <c r="J184" s="258">
        <v>428578644.58999997</v>
      </c>
      <c r="K184" s="162"/>
      <c r="L184" s="359" t="s">
        <v>1674</v>
      </c>
      <c r="M184" s="359" t="s">
        <v>1695</v>
      </c>
      <c r="N184" s="258">
        <v>395574.1</v>
      </c>
      <c r="O184" s="162"/>
      <c r="P184" s="255" t="s">
        <v>1674</v>
      </c>
      <c r="Q184" s="162"/>
      <c r="R184" s="359" t="s">
        <v>1695</v>
      </c>
      <c r="S184" s="258">
        <v>547094.68999999994</v>
      </c>
      <c r="T184" s="162"/>
      <c r="U184" s="359" t="s">
        <v>1674</v>
      </c>
      <c r="V184" s="359" t="s">
        <v>1695</v>
      </c>
      <c r="W184" s="258">
        <v>127698.12</v>
      </c>
      <c r="X184" s="162"/>
      <c r="Y184" s="255" t="s">
        <v>1674</v>
      </c>
      <c r="Z184" s="162"/>
      <c r="AA184" s="359" t="s">
        <v>1695</v>
      </c>
      <c r="AB184" s="258">
        <v>429649011.5</v>
      </c>
      <c r="AC184" s="162"/>
      <c r="AE184" s="359" t="s">
        <v>1674</v>
      </c>
    </row>
    <row r="185" spans="4:31" ht="9.9499999999999993" customHeight="1" x14ac:dyDescent="0.25">
      <c r="D185" s="196" t="s">
        <v>1674</v>
      </c>
      <c r="E185" s="232" t="s">
        <v>2012</v>
      </c>
      <c r="F185" s="209"/>
      <c r="G185" s="209"/>
      <c r="H185" s="196" t="s">
        <v>1674</v>
      </c>
      <c r="I185" s="359" t="s">
        <v>1695</v>
      </c>
      <c r="J185" s="258">
        <v>384230504.41000003</v>
      </c>
      <c r="K185" s="162"/>
      <c r="L185" s="359" t="s">
        <v>1674</v>
      </c>
      <c r="M185" s="359" t="s">
        <v>1695</v>
      </c>
      <c r="N185" s="258">
        <v>1427542.1</v>
      </c>
      <c r="O185" s="162"/>
      <c r="P185" s="255" t="s">
        <v>1674</v>
      </c>
      <c r="Q185" s="162"/>
      <c r="R185" s="359" t="s">
        <v>1695</v>
      </c>
      <c r="S185" s="258">
        <v>404787.97</v>
      </c>
      <c r="T185" s="162"/>
      <c r="U185" s="359" t="s">
        <v>1674</v>
      </c>
      <c r="V185" s="359" t="s">
        <v>1695</v>
      </c>
      <c r="W185" s="258">
        <v>638904.64</v>
      </c>
      <c r="X185" s="162"/>
      <c r="Y185" s="255" t="s">
        <v>1674</v>
      </c>
      <c r="Z185" s="162"/>
      <c r="AA185" s="359" t="s">
        <v>1695</v>
      </c>
      <c r="AB185" s="258">
        <v>386701739.12</v>
      </c>
      <c r="AC185" s="162"/>
      <c r="AE185" s="359" t="s">
        <v>1674</v>
      </c>
    </row>
    <row r="186" spans="4:31" ht="9.9499999999999993" customHeight="1" x14ac:dyDescent="0.25">
      <c r="D186" s="196" t="s">
        <v>1674</v>
      </c>
      <c r="E186" s="232" t="s">
        <v>2013</v>
      </c>
      <c r="F186" s="209"/>
      <c r="G186" s="209"/>
      <c r="H186" s="196" t="s">
        <v>1674</v>
      </c>
      <c r="I186" s="359" t="s">
        <v>1695</v>
      </c>
      <c r="J186" s="258">
        <v>368228016.11000001</v>
      </c>
      <c r="K186" s="162"/>
      <c r="L186" s="359" t="s">
        <v>1674</v>
      </c>
      <c r="M186" s="359" t="s">
        <v>1695</v>
      </c>
      <c r="N186" s="258">
        <v>1133503.3700000001</v>
      </c>
      <c r="O186" s="162"/>
      <c r="P186" s="255" t="s">
        <v>1674</v>
      </c>
      <c r="Q186" s="162"/>
      <c r="R186" s="359" t="s">
        <v>1695</v>
      </c>
      <c r="S186" s="258">
        <v>0</v>
      </c>
      <c r="T186" s="162"/>
      <c r="U186" s="359" t="s">
        <v>1674</v>
      </c>
      <c r="V186" s="359" t="s">
        <v>1695</v>
      </c>
      <c r="W186" s="258">
        <v>0</v>
      </c>
      <c r="X186" s="162"/>
      <c r="Y186" s="255" t="s">
        <v>1674</v>
      </c>
      <c r="Z186" s="162"/>
      <c r="AA186" s="359" t="s">
        <v>1695</v>
      </c>
      <c r="AB186" s="258">
        <v>369361519.48000002</v>
      </c>
      <c r="AC186" s="162"/>
      <c r="AE186" s="359" t="s">
        <v>1674</v>
      </c>
    </row>
    <row r="187" spans="4:31" ht="9.9499999999999993" customHeight="1" x14ac:dyDescent="0.25">
      <c r="D187" s="196" t="s">
        <v>1674</v>
      </c>
      <c r="E187" s="232" t="s">
        <v>2014</v>
      </c>
      <c r="F187" s="209"/>
      <c r="G187" s="209"/>
      <c r="H187" s="196" t="s">
        <v>1674</v>
      </c>
      <c r="I187" s="359" t="s">
        <v>1695</v>
      </c>
      <c r="J187" s="258">
        <v>372776899.79000002</v>
      </c>
      <c r="K187" s="162"/>
      <c r="L187" s="359" t="s">
        <v>1674</v>
      </c>
      <c r="M187" s="359" t="s">
        <v>1695</v>
      </c>
      <c r="N187" s="258">
        <v>984389.25</v>
      </c>
      <c r="O187" s="162"/>
      <c r="P187" s="255" t="s">
        <v>1674</v>
      </c>
      <c r="Q187" s="162"/>
      <c r="R187" s="359" t="s">
        <v>1695</v>
      </c>
      <c r="S187" s="258">
        <v>0</v>
      </c>
      <c r="T187" s="162"/>
      <c r="U187" s="359" t="s">
        <v>1674</v>
      </c>
      <c r="V187" s="359" t="s">
        <v>1695</v>
      </c>
      <c r="W187" s="258">
        <v>1672476.42</v>
      </c>
      <c r="X187" s="162"/>
      <c r="Y187" s="255" t="s">
        <v>1674</v>
      </c>
      <c r="Z187" s="162"/>
      <c r="AA187" s="359" t="s">
        <v>1695</v>
      </c>
      <c r="AB187" s="258">
        <v>375433765.45999998</v>
      </c>
      <c r="AC187" s="162"/>
      <c r="AE187" s="359" t="s">
        <v>1674</v>
      </c>
    </row>
    <row r="188" spans="4:31" ht="9.9499999999999993" customHeight="1" x14ac:dyDescent="0.25">
      <c r="D188" s="196" t="s">
        <v>1674</v>
      </c>
      <c r="E188" s="232" t="s">
        <v>2015</v>
      </c>
      <c r="F188" s="209"/>
      <c r="G188" s="209"/>
      <c r="H188" s="196" t="s">
        <v>1674</v>
      </c>
      <c r="I188" s="359" t="s">
        <v>1695</v>
      </c>
      <c r="J188" s="258">
        <v>123022450.27</v>
      </c>
      <c r="K188" s="162"/>
      <c r="L188" s="359" t="s">
        <v>1674</v>
      </c>
      <c r="M188" s="359" t="s">
        <v>1695</v>
      </c>
      <c r="N188" s="258">
        <v>0</v>
      </c>
      <c r="O188" s="162"/>
      <c r="P188" s="255" t="s">
        <v>1674</v>
      </c>
      <c r="Q188" s="162"/>
      <c r="R188" s="359" t="s">
        <v>1695</v>
      </c>
      <c r="S188" s="258">
        <v>0</v>
      </c>
      <c r="T188" s="162"/>
      <c r="U188" s="359" t="s">
        <v>1674</v>
      </c>
      <c r="V188" s="359" t="s">
        <v>1695</v>
      </c>
      <c r="W188" s="258">
        <v>1026719.03</v>
      </c>
      <c r="X188" s="162"/>
      <c r="Y188" s="255" t="s">
        <v>1674</v>
      </c>
      <c r="Z188" s="162"/>
      <c r="AA188" s="359" t="s">
        <v>1695</v>
      </c>
      <c r="AB188" s="258">
        <v>124049169.3</v>
      </c>
      <c r="AC188" s="162"/>
      <c r="AE188" s="359" t="s">
        <v>1674</v>
      </c>
    </row>
    <row r="189" spans="4:31" ht="9.9499999999999993" customHeight="1" x14ac:dyDescent="0.25">
      <c r="D189" s="196" t="s">
        <v>1674</v>
      </c>
      <c r="E189" s="232" t="s">
        <v>2016</v>
      </c>
      <c r="F189" s="209"/>
      <c r="G189" s="209"/>
      <c r="H189" s="196" t="s">
        <v>1674</v>
      </c>
      <c r="I189" s="359" t="s">
        <v>1695</v>
      </c>
      <c r="J189" s="258">
        <v>16666413.130000001</v>
      </c>
      <c r="K189" s="162"/>
      <c r="L189" s="359" t="s">
        <v>1674</v>
      </c>
      <c r="M189" s="359" t="s">
        <v>1695</v>
      </c>
      <c r="N189" s="258">
        <v>0</v>
      </c>
      <c r="O189" s="162"/>
      <c r="P189" s="255" t="s">
        <v>1674</v>
      </c>
      <c r="Q189" s="162"/>
      <c r="R189" s="359" t="s">
        <v>1695</v>
      </c>
      <c r="S189" s="258">
        <v>0</v>
      </c>
      <c r="T189" s="162"/>
      <c r="U189" s="359" t="s">
        <v>1674</v>
      </c>
      <c r="V189" s="359" t="s">
        <v>1695</v>
      </c>
      <c r="W189" s="258">
        <v>0</v>
      </c>
      <c r="X189" s="162"/>
      <c r="Y189" s="255" t="s">
        <v>1674</v>
      </c>
      <c r="Z189" s="162"/>
      <c r="AA189" s="359" t="s">
        <v>1695</v>
      </c>
      <c r="AB189" s="258">
        <v>16666413.130000001</v>
      </c>
      <c r="AC189" s="162"/>
      <c r="AE189" s="359" t="s">
        <v>1674</v>
      </c>
    </row>
    <row r="190" spans="4:31" ht="9.9499999999999993" customHeight="1" x14ac:dyDescent="0.25">
      <c r="D190" s="196" t="s">
        <v>1674</v>
      </c>
      <c r="E190" s="195" t="s">
        <v>2060</v>
      </c>
      <c r="F190" s="162"/>
      <c r="G190" s="162"/>
      <c r="H190" s="196" t="s">
        <v>1674</v>
      </c>
      <c r="I190" s="359" t="s">
        <v>1695</v>
      </c>
      <c r="J190" s="258">
        <v>363731.26</v>
      </c>
      <c r="K190" s="162"/>
      <c r="L190" s="359" t="s">
        <v>1674</v>
      </c>
      <c r="M190" s="359" t="s">
        <v>1695</v>
      </c>
      <c r="N190" s="258">
        <v>0</v>
      </c>
      <c r="O190" s="162"/>
      <c r="P190" s="255" t="s">
        <v>1674</v>
      </c>
      <c r="Q190" s="162"/>
      <c r="R190" s="359" t="s">
        <v>1695</v>
      </c>
      <c r="S190" s="258">
        <v>0</v>
      </c>
      <c r="T190" s="162"/>
      <c r="U190" s="359" t="s">
        <v>1674</v>
      </c>
      <c r="V190" s="359" t="s">
        <v>1695</v>
      </c>
      <c r="W190" s="258">
        <v>0</v>
      </c>
      <c r="X190" s="162"/>
      <c r="Y190" s="255" t="s">
        <v>1674</v>
      </c>
      <c r="Z190" s="162"/>
      <c r="AA190" s="359" t="s">
        <v>1695</v>
      </c>
      <c r="AB190" s="258">
        <v>363731.26</v>
      </c>
      <c r="AC190" s="162"/>
      <c r="AE190" s="359" t="s">
        <v>1674</v>
      </c>
    </row>
    <row r="191" spans="4:31" ht="15.75" thickBot="1" x14ac:dyDescent="0.3">
      <c r="D191" s="196" t="s">
        <v>1674</v>
      </c>
      <c r="E191" s="274" t="s">
        <v>1674</v>
      </c>
      <c r="F191" s="162"/>
      <c r="G191" s="162"/>
      <c r="H191" s="360" t="s">
        <v>1674</v>
      </c>
      <c r="I191" s="361" t="s">
        <v>1695</v>
      </c>
      <c r="J191" s="362">
        <v>4192978914.5999999</v>
      </c>
      <c r="K191" s="194"/>
      <c r="L191" s="360" t="s">
        <v>1674</v>
      </c>
      <c r="M191" s="361" t="s">
        <v>1695</v>
      </c>
      <c r="N191" s="362">
        <v>9311016.4600000009</v>
      </c>
      <c r="O191" s="194"/>
      <c r="P191" s="274" t="s">
        <v>1674</v>
      </c>
      <c r="Q191" s="162"/>
      <c r="R191" s="361" t="s">
        <v>1695</v>
      </c>
      <c r="S191" s="362">
        <v>4883328</v>
      </c>
      <c r="T191" s="194"/>
      <c r="U191" s="360" t="s">
        <v>1674</v>
      </c>
      <c r="V191" s="361" t="s">
        <v>1695</v>
      </c>
      <c r="W191" s="362">
        <v>7694949.8300000001</v>
      </c>
      <c r="X191" s="194"/>
      <c r="Y191" s="274" t="s">
        <v>1674</v>
      </c>
      <c r="Z191" s="162"/>
      <c r="AA191" s="361" t="s">
        <v>1695</v>
      </c>
      <c r="AB191" s="362">
        <v>4214868208.8899999</v>
      </c>
      <c r="AC191" s="194"/>
      <c r="AE191" s="360" t="s">
        <v>1674</v>
      </c>
    </row>
    <row r="192" spans="4:31" ht="15.75" thickTop="1" x14ac:dyDescent="0.25">
      <c r="D192" s="363" t="s">
        <v>1674</v>
      </c>
      <c r="E192" s="364" t="s">
        <v>1674</v>
      </c>
      <c r="F192" s="162"/>
      <c r="G192" s="162"/>
      <c r="H192" s="363" t="s">
        <v>1674</v>
      </c>
      <c r="I192" s="363" t="s">
        <v>1674</v>
      </c>
      <c r="J192" s="364" t="s">
        <v>1674</v>
      </c>
      <c r="K192" s="162"/>
      <c r="L192" s="363" t="s">
        <v>1674</v>
      </c>
      <c r="M192" s="363" t="s">
        <v>1674</v>
      </c>
      <c r="N192" s="364" t="s">
        <v>1674</v>
      </c>
      <c r="O192" s="162"/>
      <c r="P192" s="364" t="s">
        <v>1674</v>
      </c>
      <c r="Q192" s="162"/>
      <c r="R192" s="363" t="s">
        <v>1674</v>
      </c>
      <c r="S192" s="364" t="s">
        <v>1674</v>
      </c>
      <c r="T192" s="162"/>
      <c r="U192" s="363" t="s">
        <v>1674</v>
      </c>
      <c r="V192" s="363" t="s">
        <v>1674</v>
      </c>
      <c r="W192" s="364" t="s">
        <v>1674</v>
      </c>
      <c r="X192" s="162"/>
      <c r="Y192" s="364" t="s">
        <v>1674</v>
      </c>
      <c r="Z192" s="162"/>
      <c r="AA192" s="363" t="s">
        <v>1674</v>
      </c>
      <c r="AB192" s="364" t="s">
        <v>1674</v>
      </c>
      <c r="AC192" s="162"/>
      <c r="AE192" s="363" t="s">
        <v>1674</v>
      </c>
    </row>
    <row r="193" spans="4:31" hidden="1" x14ac:dyDescent="0.25">
      <c r="D193" s="346" t="s">
        <v>1674</v>
      </c>
      <c r="E193" s="347" t="s">
        <v>1674</v>
      </c>
      <c r="F193" s="162"/>
      <c r="G193" s="162"/>
      <c r="H193" s="346" t="s">
        <v>1674</v>
      </c>
      <c r="I193" s="346" t="s">
        <v>1674</v>
      </c>
      <c r="J193" s="347" t="s">
        <v>1674</v>
      </c>
      <c r="K193" s="162"/>
      <c r="L193" s="346" t="s">
        <v>1674</v>
      </c>
      <c r="M193" s="346" t="s">
        <v>1674</v>
      </c>
      <c r="N193" s="347" t="s">
        <v>1674</v>
      </c>
      <c r="O193" s="162"/>
      <c r="P193" s="347" t="s">
        <v>1674</v>
      </c>
      <c r="Q193" s="162"/>
      <c r="R193" s="346" t="s">
        <v>1674</v>
      </c>
      <c r="S193" s="347" t="s">
        <v>1674</v>
      </c>
      <c r="T193" s="162"/>
      <c r="U193" s="346" t="s">
        <v>1674</v>
      </c>
      <c r="V193" s="346" t="s">
        <v>1674</v>
      </c>
      <c r="W193" s="347" t="s">
        <v>1674</v>
      </c>
      <c r="X193" s="162"/>
      <c r="Y193" s="348" t="s">
        <v>1674</v>
      </c>
      <c r="Z193" s="162"/>
      <c r="AA193" s="349" t="s">
        <v>1674</v>
      </c>
      <c r="AB193" s="348" t="s">
        <v>1674</v>
      </c>
      <c r="AC193" s="162"/>
      <c r="AE193" s="349" t="s">
        <v>1674</v>
      </c>
    </row>
    <row r="194" spans="4:31" ht="24.95" customHeight="1" x14ac:dyDescent="0.25">
      <c r="D194" s="229" t="s">
        <v>1956</v>
      </c>
      <c r="E194" s="350" t="s">
        <v>2054</v>
      </c>
      <c r="F194" s="284"/>
      <c r="G194" s="284"/>
      <c r="H194" s="351" t="s">
        <v>1674</v>
      </c>
      <c r="I194" s="352" t="s">
        <v>2055</v>
      </c>
      <c r="J194" s="284"/>
      <c r="K194" s="284"/>
      <c r="L194" s="353" t="s">
        <v>1674</v>
      </c>
      <c r="M194" s="352" t="s">
        <v>2056</v>
      </c>
      <c r="N194" s="284"/>
      <c r="O194" s="284"/>
      <c r="P194" s="354" t="s">
        <v>1674</v>
      </c>
      <c r="Q194" s="162"/>
      <c r="R194" s="352" t="s">
        <v>2057</v>
      </c>
      <c r="S194" s="284"/>
      <c r="T194" s="284"/>
      <c r="U194" s="353" t="s">
        <v>1674</v>
      </c>
      <c r="V194" s="352" t="s">
        <v>2058</v>
      </c>
      <c r="W194" s="284"/>
      <c r="X194" s="284"/>
      <c r="Y194" s="355" t="s">
        <v>1674</v>
      </c>
      <c r="Z194" s="162"/>
      <c r="AA194" s="356" t="s">
        <v>89</v>
      </c>
      <c r="AB194" s="284"/>
      <c r="AC194" s="284"/>
      <c r="AE194" s="357" t="s">
        <v>1674</v>
      </c>
    </row>
    <row r="195" spans="4:31" x14ac:dyDescent="0.25">
      <c r="D195" s="358" t="s">
        <v>1626</v>
      </c>
      <c r="E195" s="255" t="s">
        <v>1674</v>
      </c>
      <c r="F195" s="162"/>
      <c r="G195" s="162"/>
      <c r="H195" s="359" t="s">
        <v>1674</v>
      </c>
      <c r="I195" s="359" t="s">
        <v>1674</v>
      </c>
      <c r="J195" s="255" t="s">
        <v>1674</v>
      </c>
      <c r="K195" s="162"/>
      <c r="L195" s="359" t="s">
        <v>1674</v>
      </c>
      <c r="M195" s="359" t="s">
        <v>1674</v>
      </c>
      <c r="N195" s="255" t="s">
        <v>1674</v>
      </c>
      <c r="O195" s="162"/>
      <c r="P195" s="255" t="s">
        <v>1674</v>
      </c>
      <c r="Q195" s="162"/>
      <c r="R195" s="359" t="s">
        <v>1674</v>
      </c>
      <c r="S195" s="255" t="s">
        <v>1674</v>
      </c>
      <c r="T195" s="162"/>
      <c r="U195" s="359" t="s">
        <v>1674</v>
      </c>
      <c r="V195" s="359" t="s">
        <v>1674</v>
      </c>
      <c r="W195" s="255" t="s">
        <v>1674</v>
      </c>
      <c r="X195" s="162"/>
      <c r="Y195" s="255" t="s">
        <v>1674</v>
      </c>
      <c r="Z195" s="162"/>
      <c r="AA195" s="359" t="s">
        <v>1674</v>
      </c>
      <c r="AB195" s="255" t="s">
        <v>1674</v>
      </c>
      <c r="AC195" s="162"/>
      <c r="AE195" s="359" t="s">
        <v>1674</v>
      </c>
    </row>
    <row r="196" spans="4:31" ht="9.9499999999999993" customHeight="1" x14ac:dyDescent="0.25">
      <c r="D196" s="196" t="s">
        <v>1674</v>
      </c>
      <c r="E196" s="195" t="s">
        <v>2059</v>
      </c>
      <c r="F196" s="162"/>
      <c r="G196" s="162"/>
      <c r="H196" s="196" t="s">
        <v>1674</v>
      </c>
      <c r="I196" s="359" t="s">
        <v>1695</v>
      </c>
      <c r="J196" s="258">
        <v>20619990.760000002</v>
      </c>
      <c r="K196" s="162"/>
      <c r="L196" s="359" t="s">
        <v>1674</v>
      </c>
      <c r="M196" s="359" t="s">
        <v>1695</v>
      </c>
      <c r="N196" s="258">
        <v>86859.62</v>
      </c>
      <c r="O196" s="162"/>
      <c r="P196" s="255" t="s">
        <v>1674</v>
      </c>
      <c r="Q196" s="162"/>
      <c r="R196" s="359" t="s">
        <v>1695</v>
      </c>
      <c r="S196" s="258">
        <v>0</v>
      </c>
      <c r="T196" s="162"/>
      <c r="U196" s="359" t="s">
        <v>1674</v>
      </c>
      <c r="V196" s="359" t="s">
        <v>1695</v>
      </c>
      <c r="W196" s="258">
        <v>0</v>
      </c>
      <c r="X196" s="162"/>
      <c r="Y196" s="255" t="s">
        <v>1674</v>
      </c>
      <c r="Z196" s="162"/>
      <c r="AA196" s="359" t="s">
        <v>1695</v>
      </c>
      <c r="AB196" s="258">
        <v>20706850.379999999</v>
      </c>
      <c r="AC196" s="162"/>
      <c r="AE196" s="359" t="s">
        <v>1674</v>
      </c>
    </row>
    <row r="197" spans="4:31" ht="9.9499999999999993" customHeight="1" x14ac:dyDescent="0.25">
      <c r="D197" s="196" t="s">
        <v>1674</v>
      </c>
      <c r="E197" s="232" t="s">
        <v>2005</v>
      </c>
      <c r="F197" s="209"/>
      <c r="G197" s="209"/>
      <c r="H197" s="196" t="s">
        <v>1674</v>
      </c>
      <c r="I197" s="359" t="s">
        <v>1695</v>
      </c>
      <c r="J197" s="258">
        <v>24735949.48</v>
      </c>
      <c r="K197" s="162"/>
      <c r="L197" s="359" t="s">
        <v>1674</v>
      </c>
      <c r="M197" s="359" t="s">
        <v>1695</v>
      </c>
      <c r="N197" s="258">
        <v>0</v>
      </c>
      <c r="O197" s="162"/>
      <c r="P197" s="255" t="s">
        <v>1674</v>
      </c>
      <c r="Q197" s="162"/>
      <c r="R197" s="359" t="s">
        <v>1695</v>
      </c>
      <c r="S197" s="258">
        <v>0</v>
      </c>
      <c r="T197" s="162"/>
      <c r="U197" s="359" t="s">
        <v>1674</v>
      </c>
      <c r="V197" s="359" t="s">
        <v>1695</v>
      </c>
      <c r="W197" s="258">
        <v>189868.71</v>
      </c>
      <c r="X197" s="162"/>
      <c r="Y197" s="255" t="s">
        <v>1674</v>
      </c>
      <c r="Z197" s="162"/>
      <c r="AA197" s="359" t="s">
        <v>1695</v>
      </c>
      <c r="AB197" s="258">
        <v>24925818.190000001</v>
      </c>
      <c r="AC197" s="162"/>
      <c r="AE197" s="359" t="s">
        <v>1674</v>
      </c>
    </row>
    <row r="198" spans="4:31" ht="9.9499999999999993" customHeight="1" x14ac:dyDescent="0.25">
      <c r="D198" s="196" t="s">
        <v>1674</v>
      </c>
      <c r="E198" s="232" t="s">
        <v>2006</v>
      </c>
      <c r="F198" s="209"/>
      <c r="G198" s="209"/>
      <c r="H198" s="196" t="s">
        <v>1674</v>
      </c>
      <c r="I198" s="359" t="s">
        <v>1695</v>
      </c>
      <c r="J198" s="258">
        <v>27289383.609999999</v>
      </c>
      <c r="K198" s="162"/>
      <c r="L198" s="359" t="s">
        <v>1674</v>
      </c>
      <c r="M198" s="359" t="s">
        <v>1695</v>
      </c>
      <c r="N198" s="258">
        <v>0</v>
      </c>
      <c r="O198" s="162"/>
      <c r="P198" s="255" t="s">
        <v>1674</v>
      </c>
      <c r="Q198" s="162"/>
      <c r="R198" s="359" t="s">
        <v>1695</v>
      </c>
      <c r="S198" s="258">
        <v>0</v>
      </c>
      <c r="T198" s="162"/>
      <c r="U198" s="359" t="s">
        <v>1674</v>
      </c>
      <c r="V198" s="359" t="s">
        <v>1695</v>
      </c>
      <c r="W198" s="258">
        <v>330045.56</v>
      </c>
      <c r="X198" s="162"/>
      <c r="Y198" s="255" t="s">
        <v>1674</v>
      </c>
      <c r="Z198" s="162"/>
      <c r="AA198" s="359" t="s">
        <v>1695</v>
      </c>
      <c r="AB198" s="258">
        <v>27619429.170000002</v>
      </c>
      <c r="AC198" s="162"/>
      <c r="AE198" s="359" t="s">
        <v>1674</v>
      </c>
    </row>
    <row r="199" spans="4:31" ht="9.9499999999999993" customHeight="1" x14ac:dyDescent="0.25">
      <c r="D199" s="196" t="s">
        <v>1674</v>
      </c>
      <c r="E199" s="232" t="s">
        <v>2007</v>
      </c>
      <c r="F199" s="209"/>
      <c r="G199" s="209"/>
      <c r="H199" s="196" t="s">
        <v>1674</v>
      </c>
      <c r="I199" s="359" t="s">
        <v>1695</v>
      </c>
      <c r="J199" s="258">
        <v>24788229.440000001</v>
      </c>
      <c r="K199" s="162"/>
      <c r="L199" s="359" t="s">
        <v>1674</v>
      </c>
      <c r="M199" s="359" t="s">
        <v>1695</v>
      </c>
      <c r="N199" s="258">
        <v>0</v>
      </c>
      <c r="O199" s="162"/>
      <c r="P199" s="255" t="s">
        <v>1674</v>
      </c>
      <c r="Q199" s="162"/>
      <c r="R199" s="359" t="s">
        <v>1695</v>
      </c>
      <c r="S199" s="258">
        <v>0</v>
      </c>
      <c r="T199" s="162"/>
      <c r="U199" s="359" t="s">
        <v>1674</v>
      </c>
      <c r="V199" s="359" t="s">
        <v>1695</v>
      </c>
      <c r="W199" s="258">
        <v>97330.09</v>
      </c>
      <c r="X199" s="162"/>
      <c r="Y199" s="255" t="s">
        <v>1674</v>
      </c>
      <c r="Z199" s="162"/>
      <c r="AA199" s="359" t="s">
        <v>1695</v>
      </c>
      <c r="AB199" s="258">
        <v>24885559.530000001</v>
      </c>
      <c r="AC199" s="162"/>
      <c r="AE199" s="359" t="s">
        <v>1674</v>
      </c>
    </row>
    <row r="200" spans="4:31" ht="9.9499999999999993" customHeight="1" x14ac:dyDescent="0.25">
      <c r="D200" s="196" t="s">
        <v>1674</v>
      </c>
      <c r="E200" s="232" t="s">
        <v>2008</v>
      </c>
      <c r="F200" s="209"/>
      <c r="G200" s="209"/>
      <c r="H200" s="196" t="s">
        <v>1674</v>
      </c>
      <c r="I200" s="359" t="s">
        <v>1695</v>
      </c>
      <c r="J200" s="258">
        <v>27323999.260000002</v>
      </c>
      <c r="K200" s="162"/>
      <c r="L200" s="359" t="s">
        <v>1674</v>
      </c>
      <c r="M200" s="359" t="s">
        <v>1695</v>
      </c>
      <c r="N200" s="258">
        <v>0</v>
      </c>
      <c r="O200" s="162"/>
      <c r="P200" s="255" t="s">
        <v>1674</v>
      </c>
      <c r="Q200" s="162"/>
      <c r="R200" s="359" t="s">
        <v>1695</v>
      </c>
      <c r="S200" s="258">
        <v>0</v>
      </c>
      <c r="T200" s="162"/>
      <c r="U200" s="359" t="s">
        <v>1674</v>
      </c>
      <c r="V200" s="359" t="s">
        <v>1695</v>
      </c>
      <c r="W200" s="258">
        <v>45824.89</v>
      </c>
      <c r="X200" s="162"/>
      <c r="Y200" s="255" t="s">
        <v>1674</v>
      </c>
      <c r="Z200" s="162"/>
      <c r="AA200" s="359" t="s">
        <v>1695</v>
      </c>
      <c r="AB200" s="258">
        <v>27369824.149999999</v>
      </c>
      <c r="AC200" s="162"/>
      <c r="AE200" s="359" t="s">
        <v>1674</v>
      </c>
    </row>
    <row r="201" spans="4:31" ht="9.9499999999999993" customHeight="1" x14ac:dyDescent="0.25">
      <c r="D201" s="196" t="s">
        <v>1674</v>
      </c>
      <c r="E201" s="232" t="s">
        <v>2009</v>
      </c>
      <c r="F201" s="209"/>
      <c r="G201" s="209"/>
      <c r="H201" s="196" t="s">
        <v>1674</v>
      </c>
      <c r="I201" s="359" t="s">
        <v>1695</v>
      </c>
      <c r="J201" s="258">
        <v>30976428.539999999</v>
      </c>
      <c r="K201" s="162"/>
      <c r="L201" s="359" t="s">
        <v>1674</v>
      </c>
      <c r="M201" s="359" t="s">
        <v>1695</v>
      </c>
      <c r="N201" s="258">
        <v>224068.68</v>
      </c>
      <c r="O201" s="162"/>
      <c r="P201" s="255" t="s">
        <v>1674</v>
      </c>
      <c r="Q201" s="162"/>
      <c r="R201" s="359" t="s">
        <v>1695</v>
      </c>
      <c r="S201" s="258">
        <v>0</v>
      </c>
      <c r="T201" s="162"/>
      <c r="U201" s="359" t="s">
        <v>1674</v>
      </c>
      <c r="V201" s="359" t="s">
        <v>1695</v>
      </c>
      <c r="W201" s="258">
        <v>0</v>
      </c>
      <c r="X201" s="162"/>
      <c r="Y201" s="255" t="s">
        <v>1674</v>
      </c>
      <c r="Z201" s="162"/>
      <c r="AA201" s="359" t="s">
        <v>1695</v>
      </c>
      <c r="AB201" s="258">
        <v>31200497.219999999</v>
      </c>
      <c r="AC201" s="162"/>
      <c r="AE201" s="359" t="s">
        <v>1674</v>
      </c>
    </row>
    <row r="202" spans="4:31" ht="9.9499999999999993" customHeight="1" x14ac:dyDescent="0.25">
      <c r="D202" s="196" t="s">
        <v>1674</v>
      </c>
      <c r="E202" s="232" t="s">
        <v>2010</v>
      </c>
      <c r="F202" s="209"/>
      <c r="G202" s="209"/>
      <c r="H202" s="196" t="s">
        <v>1674</v>
      </c>
      <c r="I202" s="359" t="s">
        <v>1695</v>
      </c>
      <c r="J202" s="258">
        <v>40591305.270000003</v>
      </c>
      <c r="K202" s="162"/>
      <c r="L202" s="359" t="s">
        <v>1674</v>
      </c>
      <c r="M202" s="359" t="s">
        <v>1695</v>
      </c>
      <c r="N202" s="258">
        <v>0</v>
      </c>
      <c r="O202" s="162"/>
      <c r="P202" s="255" t="s">
        <v>1674</v>
      </c>
      <c r="Q202" s="162"/>
      <c r="R202" s="359" t="s">
        <v>1695</v>
      </c>
      <c r="S202" s="258">
        <v>0</v>
      </c>
      <c r="T202" s="162"/>
      <c r="U202" s="359" t="s">
        <v>1674</v>
      </c>
      <c r="V202" s="359" t="s">
        <v>1695</v>
      </c>
      <c r="W202" s="258">
        <v>64728.42</v>
      </c>
      <c r="X202" s="162"/>
      <c r="Y202" s="255" t="s">
        <v>1674</v>
      </c>
      <c r="Z202" s="162"/>
      <c r="AA202" s="359" t="s">
        <v>1695</v>
      </c>
      <c r="AB202" s="258">
        <v>40656033.689999998</v>
      </c>
      <c r="AC202" s="162"/>
      <c r="AE202" s="359" t="s">
        <v>1674</v>
      </c>
    </row>
    <row r="203" spans="4:31" ht="9.9499999999999993" customHeight="1" x14ac:dyDescent="0.25">
      <c r="D203" s="196" t="s">
        <v>1674</v>
      </c>
      <c r="E203" s="232" t="s">
        <v>2011</v>
      </c>
      <c r="F203" s="209"/>
      <c r="G203" s="209"/>
      <c r="H203" s="196" t="s">
        <v>1674</v>
      </c>
      <c r="I203" s="359" t="s">
        <v>1695</v>
      </c>
      <c r="J203" s="258">
        <v>34552652.060000002</v>
      </c>
      <c r="K203" s="162"/>
      <c r="L203" s="359" t="s">
        <v>1674</v>
      </c>
      <c r="M203" s="359" t="s">
        <v>1695</v>
      </c>
      <c r="N203" s="258">
        <v>0</v>
      </c>
      <c r="O203" s="162"/>
      <c r="P203" s="255" t="s">
        <v>1674</v>
      </c>
      <c r="Q203" s="162"/>
      <c r="R203" s="359" t="s">
        <v>1695</v>
      </c>
      <c r="S203" s="258">
        <v>0</v>
      </c>
      <c r="T203" s="162"/>
      <c r="U203" s="359" t="s">
        <v>1674</v>
      </c>
      <c r="V203" s="359" t="s">
        <v>1695</v>
      </c>
      <c r="W203" s="258">
        <v>250786.83</v>
      </c>
      <c r="X203" s="162"/>
      <c r="Y203" s="255" t="s">
        <v>1674</v>
      </c>
      <c r="Z203" s="162"/>
      <c r="AA203" s="359" t="s">
        <v>1695</v>
      </c>
      <c r="AB203" s="258">
        <v>34803438.890000001</v>
      </c>
      <c r="AC203" s="162"/>
      <c r="AE203" s="359" t="s">
        <v>1674</v>
      </c>
    </row>
    <row r="204" spans="4:31" ht="9.9499999999999993" customHeight="1" x14ac:dyDescent="0.25">
      <c r="D204" s="196" t="s">
        <v>1674</v>
      </c>
      <c r="E204" s="232" t="s">
        <v>2012</v>
      </c>
      <c r="F204" s="209"/>
      <c r="G204" s="209"/>
      <c r="H204" s="196" t="s">
        <v>1674</v>
      </c>
      <c r="I204" s="359" t="s">
        <v>1695</v>
      </c>
      <c r="J204" s="258">
        <v>25935565.530000001</v>
      </c>
      <c r="K204" s="162"/>
      <c r="L204" s="359" t="s">
        <v>1674</v>
      </c>
      <c r="M204" s="359" t="s">
        <v>1695</v>
      </c>
      <c r="N204" s="258">
        <v>0</v>
      </c>
      <c r="O204" s="162"/>
      <c r="P204" s="255" t="s">
        <v>1674</v>
      </c>
      <c r="Q204" s="162"/>
      <c r="R204" s="359" t="s">
        <v>1695</v>
      </c>
      <c r="S204" s="258">
        <v>0</v>
      </c>
      <c r="T204" s="162"/>
      <c r="U204" s="359" t="s">
        <v>1674</v>
      </c>
      <c r="V204" s="359" t="s">
        <v>1695</v>
      </c>
      <c r="W204" s="258">
        <v>0</v>
      </c>
      <c r="X204" s="162"/>
      <c r="Y204" s="255" t="s">
        <v>1674</v>
      </c>
      <c r="Z204" s="162"/>
      <c r="AA204" s="359" t="s">
        <v>1695</v>
      </c>
      <c r="AB204" s="258">
        <v>25935565.530000001</v>
      </c>
      <c r="AC204" s="162"/>
      <c r="AE204" s="359" t="s">
        <v>1674</v>
      </c>
    </row>
    <row r="205" spans="4:31" ht="9.9499999999999993" customHeight="1" x14ac:dyDescent="0.25">
      <c r="D205" s="196" t="s">
        <v>1674</v>
      </c>
      <c r="E205" s="232" t="s">
        <v>2013</v>
      </c>
      <c r="F205" s="209"/>
      <c r="G205" s="209"/>
      <c r="H205" s="196" t="s">
        <v>1674</v>
      </c>
      <c r="I205" s="359" t="s">
        <v>1695</v>
      </c>
      <c r="J205" s="258">
        <v>24837897.870000001</v>
      </c>
      <c r="K205" s="162"/>
      <c r="L205" s="359" t="s">
        <v>1674</v>
      </c>
      <c r="M205" s="359" t="s">
        <v>1695</v>
      </c>
      <c r="N205" s="258">
        <v>0</v>
      </c>
      <c r="O205" s="162"/>
      <c r="P205" s="255" t="s">
        <v>1674</v>
      </c>
      <c r="Q205" s="162"/>
      <c r="R205" s="359" t="s">
        <v>1695</v>
      </c>
      <c r="S205" s="258">
        <v>0</v>
      </c>
      <c r="T205" s="162"/>
      <c r="U205" s="359" t="s">
        <v>1674</v>
      </c>
      <c r="V205" s="359" t="s">
        <v>1695</v>
      </c>
      <c r="W205" s="258">
        <v>0</v>
      </c>
      <c r="X205" s="162"/>
      <c r="Y205" s="255" t="s">
        <v>1674</v>
      </c>
      <c r="Z205" s="162"/>
      <c r="AA205" s="359" t="s">
        <v>1695</v>
      </c>
      <c r="AB205" s="258">
        <v>24837897.870000001</v>
      </c>
      <c r="AC205" s="162"/>
      <c r="AE205" s="359" t="s">
        <v>1674</v>
      </c>
    </row>
    <row r="206" spans="4:31" ht="9.9499999999999993" customHeight="1" x14ac:dyDescent="0.25">
      <c r="D206" s="196" t="s">
        <v>1674</v>
      </c>
      <c r="E206" s="232" t="s">
        <v>2014</v>
      </c>
      <c r="F206" s="209"/>
      <c r="G206" s="209"/>
      <c r="H206" s="196" t="s">
        <v>1674</v>
      </c>
      <c r="I206" s="359" t="s">
        <v>1695</v>
      </c>
      <c r="J206" s="258">
        <v>18499985.440000001</v>
      </c>
      <c r="K206" s="162"/>
      <c r="L206" s="359" t="s">
        <v>1674</v>
      </c>
      <c r="M206" s="359" t="s">
        <v>1695</v>
      </c>
      <c r="N206" s="258">
        <v>126165.42</v>
      </c>
      <c r="O206" s="162"/>
      <c r="P206" s="255" t="s">
        <v>1674</v>
      </c>
      <c r="Q206" s="162"/>
      <c r="R206" s="359" t="s">
        <v>1695</v>
      </c>
      <c r="S206" s="258">
        <v>0</v>
      </c>
      <c r="T206" s="162"/>
      <c r="U206" s="359" t="s">
        <v>1674</v>
      </c>
      <c r="V206" s="359" t="s">
        <v>1695</v>
      </c>
      <c r="W206" s="258">
        <v>0</v>
      </c>
      <c r="X206" s="162"/>
      <c r="Y206" s="255" t="s">
        <v>1674</v>
      </c>
      <c r="Z206" s="162"/>
      <c r="AA206" s="359" t="s">
        <v>1695</v>
      </c>
      <c r="AB206" s="258">
        <v>18626150.859999999</v>
      </c>
      <c r="AC206" s="162"/>
      <c r="AE206" s="359" t="s">
        <v>1674</v>
      </c>
    </row>
    <row r="207" spans="4:31" ht="9.9499999999999993" customHeight="1" x14ac:dyDescent="0.25">
      <c r="D207" s="196" t="s">
        <v>1674</v>
      </c>
      <c r="E207" s="232" t="s">
        <v>2015</v>
      </c>
      <c r="F207" s="209"/>
      <c r="G207" s="209"/>
      <c r="H207" s="196" t="s">
        <v>1674</v>
      </c>
      <c r="I207" s="359" t="s">
        <v>1695</v>
      </c>
      <c r="J207" s="258">
        <v>35392439.619999997</v>
      </c>
      <c r="K207" s="162"/>
      <c r="L207" s="359" t="s">
        <v>1674</v>
      </c>
      <c r="M207" s="359" t="s">
        <v>1695</v>
      </c>
      <c r="N207" s="258">
        <v>286880</v>
      </c>
      <c r="O207" s="162"/>
      <c r="P207" s="255" t="s">
        <v>1674</v>
      </c>
      <c r="Q207" s="162"/>
      <c r="R207" s="359" t="s">
        <v>1695</v>
      </c>
      <c r="S207" s="258">
        <v>0</v>
      </c>
      <c r="T207" s="162"/>
      <c r="U207" s="359" t="s">
        <v>1674</v>
      </c>
      <c r="V207" s="359" t="s">
        <v>1695</v>
      </c>
      <c r="W207" s="258">
        <v>0</v>
      </c>
      <c r="X207" s="162"/>
      <c r="Y207" s="255" t="s">
        <v>1674</v>
      </c>
      <c r="Z207" s="162"/>
      <c r="AA207" s="359" t="s">
        <v>1695</v>
      </c>
      <c r="AB207" s="258">
        <v>35679319.619999997</v>
      </c>
      <c r="AC207" s="162"/>
      <c r="AE207" s="359" t="s">
        <v>1674</v>
      </c>
    </row>
    <row r="208" spans="4:31" ht="9.9499999999999993" customHeight="1" x14ac:dyDescent="0.25">
      <c r="D208" s="196" t="s">
        <v>1674</v>
      </c>
      <c r="E208" s="232" t="s">
        <v>2016</v>
      </c>
      <c r="F208" s="209"/>
      <c r="G208" s="209"/>
      <c r="H208" s="196" t="s">
        <v>1674</v>
      </c>
      <c r="I208" s="359" t="s">
        <v>1695</v>
      </c>
      <c r="J208" s="258">
        <v>7984373.7800000003</v>
      </c>
      <c r="K208" s="162"/>
      <c r="L208" s="359" t="s">
        <v>1674</v>
      </c>
      <c r="M208" s="359" t="s">
        <v>1695</v>
      </c>
      <c r="N208" s="258">
        <v>0</v>
      </c>
      <c r="O208" s="162"/>
      <c r="P208" s="255" t="s">
        <v>1674</v>
      </c>
      <c r="Q208" s="162"/>
      <c r="R208" s="359" t="s">
        <v>1695</v>
      </c>
      <c r="S208" s="258">
        <v>0</v>
      </c>
      <c r="T208" s="162"/>
      <c r="U208" s="359" t="s">
        <v>1674</v>
      </c>
      <c r="V208" s="359" t="s">
        <v>1695</v>
      </c>
      <c r="W208" s="258">
        <v>0</v>
      </c>
      <c r="X208" s="162"/>
      <c r="Y208" s="255" t="s">
        <v>1674</v>
      </c>
      <c r="Z208" s="162"/>
      <c r="AA208" s="359" t="s">
        <v>1695</v>
      </c>
      <c r="AB208" s="258">
        <v>7984373.7800000003</v>
      </c>
      <c r="AC208" s="162"/>
      <c r="AE208" s="359" t="s">
        <v>1674</v>
      </c>
    </row>
    <row r="209" spans="4:31" ht="9.9499999999999993" customHeight="1" x14ac:dyDescent="0.25">
      <c r="D209" s="196" t="s">
        <v>1674</v>
      </c>
      <c r="E209" s="195" t="s">
        <v>2060</v>
      </c>
      <c r="F209" s="162"/>
      <c r="G209" s="162"/>
      <c r="H209" s="196" t="s">
        <v>1674</v>
      </c>
      <c r="I209" s="359" t="s">
        <v>1695</v>
      </c>
      <c r="J209" s="258">
        <v>0</v>
      </c>
      <c r="K209" s="162"/>
      <c r="L209" s="359" t="s">
        <v>1674</v>
      </c>
      <c r="M209" s="359" t="s">
        <v>1695</v>
      </c>
      <c r="N209" s="258">
        <v>386761.36</v>
      </c>
      <c r="O209" s="162"/>
      <c r="P209" s="255" t="s">
        <v>1674</v>
      </c>
      <c r="Q209" s="162"/>
      <c r="R209" s="359" t="s">
        <v>1695</v>
      </c>
      <c r="S209" s="258">
        <v>0</v>
      </c>
      <c r="T209" s="162"/>
      <c r="U209" s="359" t="s">
        <v>1674</v>
      </c>
      <c r="V209" s="359" t="s">
        <v>1695</v>
      </c>
      <c r="W209" s="258">
        <v>39729.19</v>
      </c>
      <c r="X209" s="162"/>
      <c r="Y209" s="255" t="s">
        <v>1674</v>
      </c>
      <c r="Z209" s="162"/>
      <c r="AA209" s="359" t="s">
        <v>1695</v>
      </c>
      <c r="AB209" s="258">
        <v>426490.55</v>
      </c>
      <c r="AC209" s="162"/>
      <c r="AE209" s="359" t="s">
        <v>1674</v>
      </c>
    </row>
    <row r="210" spans="4:31" ht="15.75" thickBot="1" x14ac:dyDescent="0.3">
      <c r="D210" s="196" t="s">
        <v>1674</v>
      </c>
      <c r="E210" s="274" t="s">
        <v>1674</v>
      </c>
      <c r="F210" s="162"/>
      <c r="G210" s="162"/>
      <c r="H210" s="360" t="s">
        <v>1674</v>
      </c>
      <c r="I210" s="361" t="s">
        <v>1695</v>
      </c>
      <c r="J210" s="362">
        <v>343528200.66000003</v>
      </c>
      <c r="K210" s="194"/>
      <c r="L210" s="360" t="s">
        <v>1674</v>
      </c>
      <c r="M210" s="361" t="s">
        <v>1695</v>
      </c>
      <c r="N210" s="362">
        <v>1110735.08</v>
      </c>
      <c r="O210" s="194"/>
      <c r="P210" s="274" t="s">
        <v>1674</v>
      </c>
      <c r="Q210" s="162"/>
      <c r="R210" s="361" t="s">
        <v>1695</v>
      </c>
      <c r="S210" s="362">
        <v>0</v>
      </c>
      <c r="T210" s="194"/>
      <c r="U210" s="360" t="s">
        <v>1674</v>
      </c>
      <c r="V210" s="361" t="s">
        <v>1695</v>
      </c>
      <c r="W210" s="362">
        <v>1018313.69</v>
      </c>
      <c r="X210" s="194"/>
      <c r="Y210" s="274" t="s">
        <v>1674</v>
      </c>
      <c r="Z210" s="162"/>
      <c r="AA210" s="361" t="s">
        <v>1695</v>
      </c>
      <c r="AB210" s="362">
        <v>345657249.43000001</v>
      </c>
      <c r="AC210" s="194"/>
      <c r="AE210" s="360" t="s">
        <v>1674</v>
      </c>
    </row>
    <row r="211" spans="4:31" ht="15.75" thickTop="1" x14ac:dyDescent="0.25">
      <c r="D211" s="363" t="s">
        <v>1674</v>
      </c>
      <c r="E211" s="364" t="s">
        <v>1674</v>
      </c>
      <c r="F211" s="162"/>
      <c r="G211" s="162"/>
      <c r="H211" s="363" t="s">
        <v>1674</v>
      </c>
      <c r="I211" s="363" t="s">
        <v>1674</v>
      </c>
      <c r="J211" s="364" t="s">
        <v>1674</v>
      </c>
      <c r="K211" s="162"/>
      <c r="L211" s="363" t="s">
        <v>1674</v>
      </c>
      <c r="M211" s="363" t="s">
        <v>1674</v>
      </c>
      <c r="N211" s="364" t="s">
        <v>1674</v>
      </c>
      <c r="O211" s="162"/>
      <c r="P211" s="364" t="s">
        <v>1674</v>
      </c>
      <c r="Q211" s="162"/>
      <c r="R211" s="363" t="s">
        <v>1674</v>
      </c>
      <c r="S211" s="364" t="s">
        <v>1674</v>
      </c>
      <c r="T211" s="162"/>
      <c r="U211" s="363" t="s">
        <v>1674</v>
      </c>
      <c r="V211" s="363" t="s">
        <v>1674</v>
      </c>
      <c r="W211" s="364" t="s">
        <v>1674</v>
      </c>
      <c r="X211" s="162"/>
      <c r="Y211" s="364" t="s">
        <v>1674</v>
      </c>
      <c r="Z211" s="162"/>
      <c r="AA211" s="363" t="s">
        <v>1674</v>
      </c>
      <c r="AB211" s="364" t="s">
        <v>1674</v>
      </c>
      <c r="AC211" s="162"/>
      <c r="AE211" s="363" t="s">
        <v>1674</v>
      </c>
    </row>
    <row r="212" spans="4:31" hidden="1" x14ac:dyDescent="0.25">
      <c r="D212" s="346" t="s">
        <v>1674</v>
      </c>
      <c r="E212" s="347" t="s">
        <v>1674</v>
      </c>
      <c r="F212" s="162"/>
      <c r="G212" s="162"/>
      <c r="H212" s="346" t="s">
        <v>1674</v>
      </c>
      <c r="I212" s="346" t="s">
        <v>1674</v>
      </c>
      <c r="J212" s="347" t="s">
        <v>1674</v>
      </c>
      <c r="K212" s="162"/>
      <c r="L212" s="346" t="s">
        <v>1674</v>
      </c>
      <c r="M212" s="346" t="s">
        <v>1674</v>
      </c>
      <c r="N212" s="347" t="s">
        <v>1674</v>
      </c>
      <c r="O212" s="162"/>
      <c r="P212" s="347" t="s">
        <v>1674</v>
      </c>
      <c r="Q212" s="162"/>
      <c r="R212" s="346" t="s">
        <v>1674</v>
      </c>
      <c r="S212" s="347" t="s">
        <v>1674</v>
      </c>
      <c r="T212" s="162"/>
      <c r="U212" s="346" t="s">
        <v>1674</v>
      </c>
      <c r="V212" s="346" t="s">
        <v>1674</v>
      </c>
      <c r="W212" s="347" t="s">
        <v>1674</v>
      </c>
      <c r="X212" s="162"/>
      <c r="Y212" s="348" t="s">
        <v>1674</v>
      </c>
      <c r="Z212" s="162"/>
      <c r="AA212" s="349" t="s">
        <v>1674</v>
      </c>
      <c r="AB212" s="348" t="s">
        <v>1674</v>
      </c>
      <c r="AC212" s="162"/>
      <c r="AE212" s="349" t="s">
        <v>1674</v>
      </c>
    </row>
    <row r="213" spans="4:31" ht="24.95" customHeight="1" x14ac:dyDescent="0.25">
      <c r="D213" s="229" t="s">
        <v>1956</v>
      </c>
      <c r="E213" s="350" t="s">
        <v>2054</v>
      </c>
      <c r="F213" s="284"/>
      <c r="G213" s="284"/>
      <c r="H213" s="351" t="s">
        <v>1674</v>
      </c>
      <c r="I213" s="352" t="s">
        <v>2055</v>
      </c>
      <c r="J213" s="284"/>
      <c r="K213" s="284"/>
      <c r="L213" s="353" t="s">
        <v>1674</v>
      </c>
      <c r="M213" s="352" t="s">
        <v>2056</v>
      </c>
      <c r="N213" s="284"/>
      <c r="O213" s="284"/>
      <c r="P213" s="354" t="s">
        <v>1674</v>
      </c>
      <c r="Q213" s="162"/>
      <c r="R213" s="352" t="s">
        <v>2057</v>
      </c>
      <c r="S213" s="284"/>
      <c r="T213" s="284"/>
      <c r="U213" s="353" t="s">
        <v>1674</v>
      </c>
      <c r="V213" s="352" t="s">
        <v>2058</v>
      </c>
      <c r="W213" s="284"/>
      <c r="X213" s="284"/>
      <c r="Y213" s="355" t="s">
        <v>1674</v>
      </c>
      <c r="Z213" s="162"/>
      <c r="AA213" s="356" t="s">
        <v>89</v>
      </c>
      <c r="AB213" s="284"/>
      <c r="AC213" s="284"/>
      <c r="AE213" s="357" t="s">
        <v>1674</v>
      </c>
    </row>
    <row r="214" spans="4:31" x14ac:dyDescent="0.25">
      <c r="D214" s="358" t="s">
        <v>1627</v>
      </c>
      <c r="E214" s="255" t="s">
        <v>1674</v>
      </c>
      <c r="F214" s="162"/>
      <c r="G214" s="162"/>
      <c r="H214" s="359" t="s">
        <v>1674</v>
      </c>
      <c r="I214" s="359" t="s">
        <v>1674</v>
      </c>
      <c r="J214" s="255" t="s">
        <v>1674</v>
      </c>
      <c r="K214" s="162"/>
      <c r="L214" s="359" t="s">
        <v>1674</v>
      </c>
      <c r="M214" s="359" t="s">
        <v>1674</v>
      </c>
      <c r="N214" s="255" t="s">
        <v>1674</v>
      </c>
      <c r="O214" s="162"/>
      <c r="P214" s="255" t="s">
        <v>1674</v>
      </c>
      <c r="Q214" s="162"/>
      <c r="R214" s="359" t="s">
        <v>1674</v>
      </c>
      <c r="S214" s="255" t="s">
        <v>1674</v>
      </c>
      <c r="T214" s="162"/>
      <c r="U214" s="359" t="s">
        <v>1674</v>
      </c>
      <c r="V214" s="359" t="s">
        <v>1674</v>
      </c>
      <c r="W214" s="255" t="s">
        <v>1674</v>
      </c>
      <c r="X214" s="162"/>
      <c r="Y214" s="255" t="s">
        <v>1674</v>
      </c>
      <c r="Z214" s="162"/>
      <c r="AA214" s="359" t="s">
        <v>1674</v>
      </c>
      <c r="AB214" s="255" t="s">
        <v>1674</v>
      </c>
      <c r="AC214" s="162"/>
      <c r="AE214" s="359" t="s">
        <v>1674</v>
      </c>
    </row>
    <row r="215" spans="4:31" ht="9.9499999999999993" customHeight="1" x14ac:dyDescent="0.25">
      <c r="D215" s="196" t="s">
        <v>1674</v>
      </c>
      <c r="E215" s="195" t="s">
        <v>2059</v>
      </c>
      <c r="F215" s="162"/>
      <c r="G215" s="162"/>
      <c r="H215" s="196" t="s">
        <v>1674</v>
      </c>
      <c r="I215" s="359" t="s">
        <v>1695</v>
      </c>
      <c r="J215" s="258">
        <v>1965202.78</v>
      </c>
      <c r="K215" s="162"/>
      <c r="L215" s="359" t="s">
        <v>1674</v>
      </c>
      <c r="M215" s="359" t="s">
        <v>1695</v>
      </c>
      <c r="N215" s="258">
        <v>0</v>
      </c>
      <c r="O215" s="162"/>
      <c r="P215" s="255" t="s">
        <v>1674</v>
      </c>
      <c r="Q215" s="162"/>
      <c r="R215" s="359" t="s">
        <v>1695</v>
      </c>
      <c r="S215" s="258">
        <v>0</v>
      </c>
      <c r="T215" s="162"/>
      <c r="U215" s="359" t="s">
        <v>1674</v>
      </c>
      <c r="V215" s="359" t="s">
        <v>1695</v>
      </c>
      <c r="W215" s="258">
        <v>0</v>
      </c>
      <c r="X215" s="162"/>
      <c r="Y215" s="255" t="s">
        <v>1674</v>
      </c>
      <c r="Z215" s="162"/>
      <c r="AA215" s="359" t="s">
        <v>1695</v>
      </c>
      <c r="AB215" s="258">
        <v>1965202.78</v>
      </c>
      <c r="AC215" s="162"/>
      <c r="AE215" s="359" t="s">
        <v>1674</v>
      </c>
    </row>
    <row r="216" spans="4:31" ht="9.9499999999999993" customHeight="1" x14ac:dyDescent="0.25">
      <c r="D216" s="196" t="s">
        <v>1674</v>
      </c>
      <c r="E216" s="232" t="s">
        <v>2005</v>
      </c>
      <c r="F216" s="209"/>
      <c r="G216" s="209"/>
      <c r="H216" s="196" t="s">
        <v>1674</v>
      </c>
      <c r="I216" s="359" t="s">
        <v>1695</v>
      </c>
      <c r="J216" s="258">
        <v>868406.11</v>
      </c>
      <c r="K216" s="162"/>
      <c r="L216" s="359" t="s">
        <v>1674</v>
      </c>
      <c r="M216" s="359" t="s">
        <v>1695</v>
      </c>
      <c r="N216" s="258">
        <v>0</v>
      </c>
      <c r="O216" s="162"/>
      <c r="P216" s="255" t="s">
        <v>1674</v>
      </c>
      <c r="Q216" s="162"/>
      <c r="R216" s="359" t="s">
        <v>1695</v>
      </c>
      <c r="S216" s="258">
        <v>0</v>
      </c>
      <c r="T216" s="162"/>
      <c r="U216" s="359" t="s">
        <v>1674</v>
      </c>
      <c r="V216" s="359" t="s">
        <v>1695</v>
      </c>
      <c r="W216" s="258">
        <v>0</v>
      </c>
      <c r="X216" s="162"/>
      <c r="Y216" s="255" t="s">
        <v>1674</v>
      </c>
      <c r="Z216" s="162"/>
      <c r="AA216" s="359" t="s">
        <v>1695</v>
      </c>
      <c r="AB216" s="258">
        <v>868406.11</v>
      </c>
      <c r="AC216" s="162"/>
      <c r="AE216" s="359" t="s">
        <v>1674</v>
      </c>
    </row>
    <row r="217" spans="4:31" ht="9.9499999999999993" customHeight="1" x14ac:dyDescent="0.25">
      <c r="D217" s="196" t="s">
        <v>1674</v>
      </c>
      <c r="E217" s="232" t="s">
        <v>2006</v>
      </c>
      <c r="F217" s="209"/>
      <c r="G217" s="209"/>
      <c r="H217" s="196" t="s">
        <v>1674</v>
      </c>
      <c r="I217" s="359" t="s">
        <v>1695</v>
      </c>
      <c r="J217" s="258">
        <v>1620427.65</v>
      </c>
      <c r="K217" s="162"/>
      <c r="L217" s="359" t="s">
        <v>1674</v>
      </c>
      <c r="M217" s="359" t="s">
        <v>1695</v>
      </c>
      <c r="N217" s="258">
        <v>0</v>
      </c>
      <c r="O217" s="162"/>
      <c r="P217" s="255" t="s">
        <v>1674</v>
      </c>
      <c r="Q217" s="162"/>
      <c r="R217" s="359" t="s">
        <v>1695</v>
      </c>
      <c r="S217" s="258">
        <v>0</v>
      </c>
      <c r="T217" s="162"/>
      <c r="U217" s="359" t="s">
        <v>1674</v>
      </c>
      <c r="V217" s="359" t="s">
        <v>1695</v>
      </c>
      <c r="W217" s="258">
        <v>0</v>
      </c>
      <c r="X217" s="162"/>
      <c r="Y217" s="255" t="s">
        <v>1674</v>
      </c>
      <c r="Z217" s="162"/>
      <c r="AA217" s="359" t="s">
        <v>1695</v>
      </c>
      <c r="AB217" s="258">
        <v>1620427.65</v>
      </c>
      <c r="AC217" s="162"/>
      <c r="AE217" s="359" t="s">
        <v>1674</v>
      </c>
    </row>
    <row r="218" spans="4:31" ht="9.9499999999999993" customHeight="1" x14ac:dyDescent="0.25">
      <c r="D218" s="196" t="s">
        <v>1674</v>
      </c>
      <c r="E218" s="232" t="s">
        <v>2007</v>
      </c>
      <c r="F218" s="209"/>
      <c r="G218" s="209"/>
      <c r="H218" s="196" t="s">
        <v>1674</v>
      </c>
      <c r="I218" s="359" t="s">
        <v>1695</v>
      </c>
      <c r="J218" s="258">
        <v>1732787.74</v>
      </c>
      <c r="K218" s="162"/>
      <c r="L218" s="359" t="s">
        <v>1674</v>
      </c>
      <c r="M218" s="359" t="s">
        <v>1695</v>
      </c>
      <c r="N218" s="258">
        <v>0</v>
      </c>
      <c r="O218" s="162"/>
      <c r="P218" s="255" t="s">
        <v>1674</v>
      </c>
      <c r="Q218" s="162"/>
      <c r="R218" s="359" t="s">
        <v>1695</v>
      </c>
      <c r="S218" s="258">
        <v>0</v>
      </c>
      <c r="T218" s="162"/>
      <c r="U218" s="359" t="s">
        <v>1674</v>
      </c>
      <c r="V218" s="359" t="s">
        <v>1695</v>
      </c>
      <c r="W218" s="258">
        <v>0</v>
      </c>
      <c r="X218" s="162"/>
      <c r="Y218" s="255" t="s">
        <v>1674</v>
      </c>
      <c r="Z218" s="162"/>
      <c r="AA218" s="359" t="s">
        <v>1695</v>
      </c>
      <c r="AB218" s="258">
        <v>1732787.74</v>
      </c>
      <c r="AC218" s="162"/>
      <c r="AE218" s="359" t="s">
        <v>1674</v>
      </c>
    </row>
    <row r="219" spans="4:31" ht="9.9499999999999993" customHeight="1" x14ac:dyDescent="0.25">
      <c r="D219" s="196" t="s">
        <v>1674</v>
      </c>
      <c r="E219" s="232" t="s">
        <v>2008</v>
      </c>
      <c r="F219" s="209"/>
      <c r="G219" s="209"/>
      <c r="H219" s="196" t="s">
        <v>1674</v>
      </c>
      <c r="I219" s="359" t="s">
        <v>1695</v>
      </c>
      <c r="J219" s="258">
        <v>1733125.16</v>
      </c>
      <c r="K219" s="162"/>
      <c r="L219" s="359" t="s">
        <v>1674</v>
      </c>
      <c r="M219" s="359" t="s">
        <v>1695</v>
      </c>
      <c r="N219" s="258">
        <v>0</v>
      </c>
      <c r="O219" s="162"/>
      <c r="P219" s="255" t="s">
        <v>1674</v>
      </c>
      <c r="Q219" s="162"/>
      <c r="R219" s="359" t="s">
        <v>1695</v>
      </c>
      <c r="S219" s="258">
        <v>0</v>
      </c>
      <c r="T219" s="162"/>
      <c r="U219" s="359" t="s">
        <v>1674</v>
      </c>
      <c r="V219" s="359" t="s">
        <v>1695</v>
      </c>
      <c r="W219" s="258">
        <v>0</v>
      </c>
      <c r="X219" s="162"/>
      <c r="Y219" s="255" t="s">
        <v>1674</v>
      </c>
      <c r="Z219" s="162"/>
      <c r="AA219" s="359" t="s">
        <v>1695</v>
      </c>
      <c r="AB219" s="258">
        <v>1733125.16</v>
      </c>
      <c r="AC219" s="162"/>
      <c r="AE219" s="359" t="s">
        <v>1674</v>
      </c>
    </row>
    <row r="220" spans="4:31" ht="9.9499999999999993" customHeight="1" x14ac:dyDescent="0.25">
      <c r="D220" s="196" t="s">
        <v>1674</v>
      </c>
      <c r="E220" s="232" t="s">
        <v>2009</v>
      </c>
      <c r="F220" s="209"/>
      <c r="G220" s="209"/>
      <c r="H220" s="196" t="s">
        <v>1674</v>
      </c>
      <c r="I220" s="359" t="s">
        <v>1695</v>
      </c>
      <c r="J220" s="258">
        <v>1839199.54</v>
      </c>
      <c r="K220" s="162"/>
      <c r="L220" s="359" t="s">
        <v>1674</v>
      </c>
      <c r="M220" s="359" t="s">
        <v>1695</v>
      </c>
      <c r="N220" s="258">
        <v>0</v>
      </c>
      <c r="O220" s="162"/>
      <c r="P220" s="255" t="s">
        <v>1674</v>
      </c>
      <c r="Q220" s="162"/>
      <c r="R220" s="359" t="s">
        <v>1695</v>
      </c>
      <c r="S220" s="258">
        <v>0</v>
      </c>
      <c r="T220" s="162"/>
      <c r="U220" s="359" t="s">
        <v>1674</v>
      </c>
      <c r="V220" s="359" t="s">
        <v>1695</v>
      </c>
      <c r="W220" s="258">
        <v>0</v>
      </c>
      <c r="X220" s="162"/>
      <c r="Y220" s="255" t="s">
        <v>1674</v>
      </c>
      <c r="Z220" s="162"/>
      <c r="AA220" s="359" t="s">
        <v>1695</v>
      </c>
      <c r="AB220" s="258">
        <v>1839199.54</v>
      </c>
      <c r="AC220" s="162"/>
      <c r="AE220" s="359" t="s">
        <v>1674</v>
      </c>
    </row>
    <row r="221" spans="4:31" ht="9.9499999999999993" customHeight="1" x14ac:dyDescent="0.25">
      <c r="D221" s="196" t="s">
        <v>1674</v>
      </c>
      <c r="E221" s="232" t="s">
        <v>2010</v>
      </c>
      <c r="F221" s="209"/>
      <c r="G221" s="209"/>
      <c r="H221" s="196" t="s">
        <v>1674</v>
      </c>
      <c r="I221" s="359" t="s">
        <v>1695</v>
      </c>
      <c r="J221" s="258">
        <v>5007271.9400000004</v>
      </c>
      <c r="K221" s="162"/>
      <c r="L221" s="359" t="s">
        <v>1674</v>
      </c>
      <c r="M221" s="359" t="s">
        <v>1695</v>
      </c>
      <c r="N221" s="258">
        <v>0</v>
      </c>
      <c r="O221" s="162"/>
      <c r="P221" s="255" t="s">
        <v>1674</v>
      </c>
      <c r="Q221" s="162"/>
      <c r="R221" s="359" t="s">
        <v>1695</v>
      </c>
      <c r="S221" s="258">
        <v>0</v>
      </c>
      <c r="T221" s="162"/>
      <c r="U221" s="359" t="s">
        <v>1674</v>
      </c>
      <c r="V221" s="359" t="s">
        <v>1695</v>
      </c>
      <c r="W221" s="258">
        <v>0</v>
      </c>
      <c r="X221" s="162"/>
      <c r="Y221" s="255" t="s">
        <v>1674</v>
      </c>
      <c r="Z221" s="162"/>
      <c r="AA221" s="359" t="s">
        <v>1695</v>
      </c>
      <c r="AB221" s="258">
        <v>5007271.9400000004</v>
      </c>
      <c r="AC221" s="162"/>
      <c r="AE221" s="359" t="s">
        <v>1674</v>
      </c>
    </row>
    <row r="222" spans="4:31" ht="9.9499999999999993" customHeight="1" x14ac:dyDescent="0.25">
      <c r="D222" s="196" t="s">
        <v>1674</v>
      </c>
      <c r="E222" s="232" t="s">
        <v>2011</v>
      </c>
      <c r="F222" s="209"/>
      <c r="G222" s="209"/>
      <c r="H222" s="196" t="s">
        <v>1674</v>
      </c>
      <c r="I222" s="359" t="s">
        <v>1695</v>
      </c>
      <c r="J222" s="258">
        <v>4717192.79</v>
      </c>
      <c r="K222" s="162"/>
      <c r="L222" s="359" t="s">
        <v>1674</v>
      </c>
      <c r="M222" s="359" t="s">
        <v>1695</v>
      </c>
      <c r="N222" s="258">
        <v>0</v>
      </c>
      <c r="O222" s="162"/>
      <c r="P222" s="255" t="s">
        <v>1674</v>
      </c>
      <c r="Q222" s="162"/>
      <c r="R222" s="359" t="s">
        <v>1695</v>
      </c>
      <c r="S222" s="258">
        <v>0</v>
      </c>
      <c r="T222" s="162"/>
      <c r="U222" s="359" t="s">
        <v>1674</v>
      </c>
      <c r="V222" s="359" t="s">
        <v>1695</v>
      </c>
      <c r="W222" s="258">
        <v>0</v>
      </c>
      <c r="X222" s="162"/>
      <c r="Y222" s="255" t="s">
        <v>1674</v>
      </c>
      <c r="Z222" s="162"/>
      <c r="AA222" s="359" t="s">
        <v>1695</v>
      </c>
      <c r="AB222" s="258">
        <v>4717192.79</v>
      </c>
      <c r="AC222" s="162"/>
      <c r="AE222" s="359" t="s">
        <v>1674</v>
      </c>
    </row>
    <row r="223" spans="4:31" ht="9.9499999999999993" customHeight="1" x14ac:dyDescent="0.25">
      <c r="D223" s="196" t="s">
        <v>1674</v>
      </c>
      <c r="E223" s="232" t="s">
        <v>2012</v>
      </c>
      <c r="F223" s="209"/>
      <c r="G223" s="209"/>
      <c r="H223" s="196" t="s">
        <v>1674</v>
      </c>
      <c r="I223" s="359" t="s">
        <v>1695</v>
      </c>
      <c r="J223" s="258">
        <v>1854470.35</v>
      </c>
      <c r="K223" s="162"/>
      <c r="L223" s="359" t="s">
        <v>1674</v>
      </c>
      <c r="M223" s="359" t="s">
        <v>1695</v>
      </c>
      <c r="N223" s="258">
        <v>0</v>
      </c>
      <c r="O223" s="162"/>
      <c r="P223" s="255" t="s">
        <v>1674</v>
      </c>
      <c r="Q223" s="162"/>
      <c r="R223" s="359" t="s">
        <v>1695</v>
      </c>
      <c r="S223" s="258">
        <v>0</v>
      </c>
      <c r="T223" s="162"/>
      <c r="U223" s="359" t="s">
        <v>1674</v>
      </c>
      <c r="V223" s="359" t="s">
        <v>1695</v>
      </c>
      <c r="W223" s="258">
        <v>0</v>
      </c>
      <c r="X223" s="162"/>
      <c r="Y223" s="255" t="s">
        <v>1674</v>
      </c>
      <c r="Z223" s="162"/>
      <c r="AA223" s="359" t="s">
        <v>1695</v>
      </c>
      <c r="AB223" s="258">
        <v>1854470.35</v>
      </c>
      <c r="AC223" s="162"/>
      <c r="AE223" s="359" t="s">
        <v>1674</v>
      </c>
    </row>
    <row r="224" spans="4:31" ht="9.9499999999999993" customHeight="1" x14ac:dyDescent="0.25">
      <c r="D224" s="196" t="s">
        <v>1674</v>
      </c>
      <c r="E224" s="232" t="s">
        <v>2013</v>
      </c>
      <c r="F224" s="209"/>
      <c r="G224" s="209"/>
      <c r="H224" s="196" t="s">
        <v>1674</v>
      </c>
      <c r="I224" s="359" t="s">
        <v>1695</v>
      </c>
      <c r="J224" s="258">
        <v>4085320.91</v>
      </c>
      <c r="K224" s="162"/>
      <c r="L224" s="359" t="s">
        <v>1674</v>
      </c>
      <c r="M224" s="359" t="s">
        <v>1695</v>
      </c>
      <c r="N224" s="258">
        <v>0</v>
      </c>
      <c r="O224" s="162"/>
      <c r="P224" s="255" t="s">
        <v>1674</v>
      </c>
      <c r="Q224" s="162"/>
      <c r="R224" s="359" t="s">
        <v>1695</v>
      </c>
      <c r="S224" s="258">
        <v>0</v>
      </c>
      <c r="T224" s="162"/>
      <c r="U224" s="359" t="s">
        <v>1674</v>
      </c>
      <c r="V224" s="359" t="s">
        <v>1695</v>
      </c>
      <c r="W224" s="258">
        <v>0</v>
      </c>
      <c r="X224" s="162"/>
      <c r="Y224" s="255" t="s">
        <v>1674</v>
      </c>
      <c r="Z224" s="162"/>
      <c r="AA224" s="359" t="s">
        <v>1695</v>
      </c>
      <c r="AB224" s="258">
        <v>4085320.91</v>
      </c>
      <c r="AC224" s="162"/>
      <c r="AE224" s="359" t="s">
        <v>1674</v>
      </c>
    </row>
    <row r="225" spans="2:31" ht="9.9499999999999993" customHeight="1" x14ac:dyDescent="0.25">
      <c r="D225" s="196" t="s">
        <v>1674</v>
      </c>
      <c r="E225" s="232" t="s">
        <v>2014</v>
      </c>
      <c r="F225" s="209"/>
      <c r="G225" s="209"/>
      <c r="H225" s="196" t="s">
        <v>1674</v>
      </c>
      <c r="I225" s="359" t="s">
        <v>1695</v>
      </c>
      <c r="J225" s="258">
        <v>1732836.2</v>
      </c>
      <c r="K225" s="162"/>
      <c r="L225" s="359" t="s">
        <v>1674</v>
      </c>
      <c r="M225" s="359" t="s">
        <v>1695</v>
      </c>
      <c r="N225" s="258">
        <v>0</v>
      </c>
      <c r="O225" s="162"/>
      <c r="P225" s="255" t="s">
        <v>1674</v>
      </c>
      <c r="Q225" s="162"/>
      <c r="R225" s="359" t="s">
        <v>1695</v>
      </c>
      <c r="S225" s="258">
        <v>0</v>
      </c>
      <c r="T225" s="162"/>
      <c r="U225" s="359" t="s">
        <v>1674</v>
      </c>
      <c r="V225" s="359" t="s">
        <v>1695</v>
      </c>
      <c r="W225" s="258">
        <v>0</v>
      </c>
      <c r="X225" s="162"/>
      <c r="Y225" s="255" t="s">
        <v>1674</v>
      </c>
      <c r="Z225" s="162"/>
      <c r="AA225" s="359" t="s">
        <v>1695</v>
      </c>
      <c r="AB225" s="258">
        <v>1732836.2</v>
      </c>
      <c r="AC225" s="162"/>
      <c r="AE225" s="359" t="s">
        <v>1674</v>
      </c>
    </row>
    <row r="226" spans="2:31" ht="9.9499999999999993" customHeight="1" x14ac:dyDescent="0.25">
      <c r="D226" s="196" t="s">
        <v>1674</v>
      </c>
      <c r="E226" s="232" t="s">
        <v>2015</v>
      </c>
      <c r="F226" s="209"/>
      <c r="G226" s="209"/>
      <c r="H226" s="196" t="s">
        <v>1674</v>
      </c>
      <c r="I226" s="359" t="s">
        <v>1695</v>
      </c>
      <c r="J226" s="258">
        <v>4322990.45</v>
      </c>
      <c r="K226" s="162"/>
      <c r="L226" s="359" t="s">
        <v>1674</v>
      </c>
      <c r="M226" s="359" t="s">
        <v>1695</v>
      </c>
      <c r="N226" s="258">
        <v>0</v>
      </c>
      <c r="O226" s="162"/>
      <c r="P226" s="255" t="s">
        <v>1674</v>
      </c>
      <c r="Q226" s="162"/>
      <c r="R226" s="359" t="s">
        <v>1695</v>
      </c>
      <c r="S226" s="258">
        <v>0</v>
      </c>
      <c r="T226" s="162"/>
      <c r="U226" s="359" t="s">
        <v>1674</v>
      </c>
      <c r="V226" s="359" t="s">
        <v>1695</v>
      </c>
      <c r="W226" s="258">
        <v>0</v>
      </c>
      <c r="X226" s="162"/>
      <c r="Y226" s="255" t="s">
        <v>1674</v>
      </c>
      <c r="Z226" s="162"/>
      <c r="AA226" s="359" t="s">
        <v>1695</v>
      </c>
      <c r="AB226" s="258">
        <v>4322990.45</v>
      </c>
      <c r="AC226" s="162"/>
      <c r="AE226" s="359" t="s">
        <v>1674</v>
      </c>
    </row>
    <row r="227" spans="2:31" ht="9.9499999999999993" customHeight="1" x14ac:dyDescent="0.25">
      <c r="D227" s="196" t="s">
        <v>1674</v>
      </c>
      <c r="E227" s="232" t="s">
        <v>2016</v>
      </c>
      <c r="F227" s="209"/>
      <c r="G227" s="209"/>
      <c r="H227" s="196" t="s">
        <v>1674</v>
      </c>
      <c r="I227" s="359" t="s">
        <v>1695</v>
      </c>
      <c r="J227" s="258">
        <v>1895520.17</v>
      </c>
      <c r="K227" s="162"/>
      <c r="L227" s="359" t="s">
        <v>1674</v>
      </c>
      <c r="M227" s="359" t="s">
        <v>1695</v>
      </c>
      <c r="N227" s="258">
        <v>0</v>
      </c>
      <c r="O227" s="162"/>
      <c r="P227" s="255" t="s">
        <v>1674</v>
      </c>
      <c r="Q227" s="162"/>
      <c r="R227" s="359" t="s">
        <v>1695</v>
      </c>
      <c r="S227" s="258">
        <v>0</v>
      </c>
      <c r="T227" s="162"/>
      <c r="U227" s="359" t="s">
        <v>1674</v>
      </c>
      <c r="V227" s="359" t="s">
        <v>1695</v>
      </c>
      <c r="W227" s="258">
        <v>0</v>
      </c>
      <c r="X227" s="162"/>
      <c r="Y227" s="255" t="s">
        <v>1674</v>
      </c>
      <c r="Z227" s="162"/>
      <c r="AA227" s="359" t="s">
        <v>1695</v>
      </c>
      <c r="AB227" s="258">
        <v>1895520.17</v>
      </c>
      <c r="AC227" s="162"/>
      <c r="AE227" s="359" t="s">
        <v>1674</v>
      </c>
    </row>
    <row r="228" spans="2:31" ht="9.9499999999999993" customHeight="1" x14ac:dyDescent="0.25">
      <c r="D228" s="196" t="s">
        <v>1674</v>
      </c>
      <c r="E228" s="195" t="s">
        <v>2060</v>
      </c>
      <c r="F228" s="162"/>
      <c r="G228" s="162"/>
      <c r="H228" s="196" t="s">
        <v>1674</v>
      </c>
      <c r="I228" s="359" t="s">
        <v>1695</v>
      </c>
      <c r="J228" s="258">
        <v>817368.86</v>
      </c>
      <c r="K228" s="162"/>
      <c r="L228" s="359" t="s">
        <v>1674</v>
      </c>
      <c r="M228" s="359" t="s">
        <v>1695</v>
      </c>
      <c r="N228" s="258">
        <v>0</v>
      </c>
      <c r="O228" s="162"/>
      <c r="P228" s="255" t="s">
        <v>1674</v>
      </c>
      <c r="Q228" s="162"/>
      <c r="R228" s="359" t="s">
        <v>1695</v>
      </c>
      <c r="S228" s="258">
        <v>0</v>
      </c>
      <c r="T228" s="162"/>
      <c r="U228" s="359" t="s">
        <v>1674</v>
      </c>
      <c r="V228" s="359" t="s">
        <v>1695</v>
      </c>
      <c r="W228" s="258">
        <v>0</v>
      </c>
      <c r="X228" s="162"/>
      <c r="Y228" s="255" t="s">
        <v>1674</v>
      </c>
      <c r="Z228" s="162"/>
      <c r="AA228" s="359" t="s">
        <v>1695</v>
      </c>
      <c r="AB228" s="258">
        <v>817368.86</v>
      </c>
      <c r="AC228" s="162"/>
      <c r="AE228" s="359" t="s">
        <v>1674</v>
      </c>
    </row>
    <row r="229" spans="2:31" ht="15.75" thickBot="1" x14ac:dyDescent="0.3">
      <c r="D229" s="196" t="s">
        <v>1674</v>
      </c>
      <c r="E229" s="274" t="s">
        <v>1674</v>
      </c>
      <c r="F229" s="162"/>
      <c r="G229" s="162"/>
      <c r="H229" s="360" t="s">
        <v>1674</v>
      </c>
      <c r="I229" s="361" t="s">
        <v>1695</v>
      </c>
      <c r="J229" s="362">
        <v>34192120.649999999</v>
      </c>
      <c r="K229" s="194"/>
      <c r="L229" s="360" t="s">
        <v>1674</v>
      </c>
      <c r="M229" s="361" t="s">
        <v>1695</v>
      </c>
      <c r="N229" s="362">
        <v>0</v>
      </c>
      <c r="O229" s="194"/>
      <c r="P229" s="274" t="s">
        <v>1674</v>
      </c>
      <c r="Q229" s="162"/>
      <c r="R229" s="361" t="s">
        <v>1695</v>
      </c>
      <c r="S229" s="362">
        <v>0</v>
      </c>
      <c r="T229" s="194"/>
      <c r="U229" s="360" t="s">
        <v>1674</v>
      </c>
      <c r="V229" s="361" t="s">
        <v>1695</v>
      </c>
      <c r="W229" s="362">
        <v>0</v>
      </c>
      <c r="X229" s="194"/>
      <c r="Y229" s="274" t="s">
        <v>1674</v>
      </c>
      <c r="Z229" s="162"/>
      <c r="AA229" s="361" t="s">
        <v>1695</v>
      </c>
      <c r="AB229" s="362">
        <v>34192120.649999999</v>
      </c>
      <c r="AC229" s="194"/>
      <c r="AE229" s="360" t="s">
        <v>1674</v>
      </c>
    </row>
    <row r="230" spans="2:31" ht="15.75" thickTop="1" x14ac:dyDescent="0.25">
      <c r="D230" s="363" t="s">
        <v>1674</v>
      </c>
      <c r="E230" s="364" t="s">
        <v>1674</v>
      </c>
      <c r="F230" s="162"/>
      <c r="G230" s="162"/>
      <c r="H230" s="363" t="s">
        <v>1674</v>
      </c>
      <c r="I230" s="363" t="s">
        <v>1674</v>
      </c>
      <c r="J230" s="364" t="s">
        <v>1674</v>
      </c>
      <c r="K230" s="162"/>
      <c r="L230" s="363" t="s">
        <v>1674</v>
      </c>
      <c r="M230" s="363" t="s">
        <v>1674</v>
      </c>
      <c r="N230" s="364" t="s">
        <v>1674</v>
      </c>
      <c r="O230" s="162"/>
      <c r="P230" s="364" t="s">
        <v>1674</v>
      </c>
      <c r="Q230" s="162"/>
      <c r="R230" s="363" t="s">
        <v>1674</v>
      </c>
      <c r="S230" s="364" t="s">
        <v>1674</v>
      </c>
      <c r="T230" s="162"/>
      <c r="U230" s="363" t="s">
        <v>1674</v>
      </c>
      <c r="V230" s="363" t="s">
        <v>1674</v>
      </c>
      <c r="W230" s="364" t="s">
        <v>1674</v>
      </c>
      <c r="X230" s="162"/>
      <c r="Y230" s="364" t="s">
        <v>1674</v>
      </c>
      <c r="Z230" s="162"/>
      <c r="AA230" s="363" t="s">
        <v>1674</v>
      </c>
      <c r="AB230" s="364" t="s">
        <v>1674</v>
      </c>
      <c r="AC230" s="162"/>
      <c r="AE230" s="363" t="s">
        <v>1674</v>
      </c>
    </row>
    <row r="231" spans="2:31" hidden="1" x14ac:dyDescent="0.25">
      <c r="D231" s="239" t="s">
        <v>2061</v>
      </c>
      <c r="E231" s="162"/>
      <c r="F231" s="162"/>
      <c r="G231" s="162"/>
      <c r="H231" s="162"/>
      <c r="I231" s="162"/>
      <c r="J231" s="162"/>
      <c r="K231" s="162"/>
      <c r="L231" s="162"/>
      <c r="M231" s="162"/>
      <c r="N231" s="162"/>
      <c r="O231" s="162"/>
      <c r="P231" s="162"/>
      <c r="Q231" s="162"/>
      <c r="R231" s="162"/>
      <c r="S231" s="162"/>
      <c r="T231" s="162"/>
      <c r="U231" s="162"/>
      <c r="V231" s="162"/>
      <c r="W231" s="162"/>
      <c r="X231" s="162"/>
      <c r="Y231" s="162"/>
      <c r="Z231" s="162"/>
      <c r="AA231" s="162"/>
      <c r="AB231" s="162"/>
      <c r="AC231" s="162"/>
    </row>
    <row r="232" spans="2:31" x14ac:dyDescent="0.25">
      <c r="D232" s="162"/>
      <c r="E232" s="162"/>
      <c r="F232" s="162"/>
      <c r="G232" s="162"/>
      <c r="H232" s="162"/>
      <c r="I232" s="162"/>
      <c r="J232" s="162"/>
      <c r="K232" s="162"/>
      <c r="L232" s="162"/>
      <c r="M232" s="162"/>
      <c r="N232" s="162"/>
      <c r="O232" s="162"/>
      <c r="P232" s="162"/>
      <c r="Q232" s="162"/>
      <c r="R232" s="162"/>
      <c r="S232" s="162"/>
      <c r="T232" s="162"/>
      <c r="U232" s="162"/>
      <c r="V232" s="162"/>
      <c r="W232" s="162"/>
      <c r="X232" s="162"/>
      <c r="Y232" s="162"/>
      <c r="Z232" s="162"/>
      <c r="AA232" s="162"/>
      <c r="AB232" s="162"/>
      <c r="AC232" s="162"/>
    </row>
    <row r="233" spans="2:31" ht="4.1500000000000004" customHeight="1" x14ac:dyDescent="0.25"/>
    <row r="234" spans="2:31" ht="15.4" customHeight="1" x14ac:dyDescent="0.25">
      <c r="B234" s="175" t="s">
        <v>2062</v>
      </c>
      <c r="C234" s="162"/>
      <c r="D234" s="162"/>
      <c r="E234" s="162"/>
      <c r="F234" s="162"/>
      <c r="G234" s="162"/>
      <c r="H234" s="162"/>
      <c r="I234" s="162"/>
      <c r="J234" s="162"/>
      <c r="K234" s="162"/>
      <c r="L234" s="162"/>
      <c r="M234" s="162"/>
      <c r="N234" s="162"/>
      <c r="O234" s="162"/>
      <c r="P234" s="162"/>
      <c r="Q234" s="162"/>
      <c r="R234" s="162"/>
      <c r="S234" s="162"/>
      <c r="T234" s="162"/>
      <c r="U234" s="162"/>
      <c r="V234" s="162"/>
      <c r="W234" s="162"/>
      <c r="X234" s="162"/>
      <c r="Y234" s="162"/>
      <c r="Z234" s="162"/>
      <c r="AA234" s="162"/>
      <c r="AB234" s="162"/>
      <c r="AC234" s="162"/>
      <c r="AD234" s="162"/>
      <c r="AE234" s="162"/>
    </row>
    <row r="235" spans="2:31" ht="2.65" customHeight="1" x14ac:dyDescent="0.25"/>
    <row r="236" spans="2:31" ht="16.5" x14ac:dyDescent="0.25">
      <c r="C236" s="365" t="s">
        <v>2003</v>
      </c>
      <c r="D236" s="284"/>
      <c r="E236" s="284"/>
      <c r="F236" s="366" t="s">
        <v>2063</v>
      </c>
      <c r="G236" s="367" t="s">
        <v>2064</v>
      </c>
      <c r="H236" s="284"/>
      <c r="I236" s="284"/>
      <c r="J236" s="284"/>
      <c r="K236" s="367" t="s">
        <v>2065</v>
      </c>
      <c r="L236" s="284"/>
      <c r="M236" s="284"/>
      <c r="N236" s="284"/>
      <c r="O236" s="367" t="s">
        <v>2066</v>
      </c>
      <c r="P236" s="284"/>
      <c r="Q236" s="367" t="s">
        <v>2067</v>
      </c>
      <c r="R236" s="284"/>
      <c r="S236" s="284"/>
      <c r="T236" s="367" t="s">
        <v>2068</v>
      </c>
      <c r="U236" s="284"/>
      <c r="V236" s="284"/>
      <c r="W236" s="284"/>
      <c r="X236" s="367" t="s">
        <v>2069</v>
      </c>
      <c r="Y236" s="284"/>
      <c r="Z236" s="367" t="s">
        <v>89</v>
      </c>
      <c r="AA236" s="284"/>
      <c r="AB236" s="284"/>
      <c r="AC236" s="368" t="s">
        <v>1674</v>
      </c>
      <c r="AD236" s="162"/>
      <c r="AE236" s="162"/>
    </row>
    <row r="237" spans="2:31" ht="9.9499999999999993" customHeight="1" x14ac:dyDescent="0.25">
      <c r="C237" s="206" t="s">
        <v>2070</v>
      </c>
      <c r="D237" s="162"/>
      <c r="E237" s="162"/>
      <c r="F237" s="369">
        <v>15420553.189999999</v>
      </c>
      <c r="G237" s="370">
        <v>18287479.390000001</v>
      </c>
      <c r="H237" s="162"/>
      <c r="I237" s="162"/>
      <c r="J237" s="162"/>
      <c r="K237" s="370">
        <v>33877689.219999999</v>
      </c>
      <c r="L237" s="162"/>
      <c r="M237" s="162"/>
      <c r="N237" s="162"/>
      <c r="O237" s="370">
        <v>85001859.930000007</v>
      </c>
      <c r="P237" s="162"/>
      <c r="Q237" s="370">
        <v>195498987.94999999</v>
      </c>
      <c r="R237" s="162"/>
      <c r="S237" s="162"/>
      <c r="T237" s="370">
        <v>271248643.44999999</v>
      </c>
      <c r="U237" s="162"/>
      <c r="V237" s="162"/>
      <c r="W237" s="162"/>
      <c r="X237" s="370">
        <v>1709105378.01</v>
      </c>
      <c r="Y237" s="162"/>
      <c r="Z237" s="370">
        <v>2328440591.1399999</v>
      </c>
      <c r="AA237" s="162"/>
      <c r="AB237" s="162"/>
      <c r="AC237" s="371" t="s">
        <v>1674</v>
      </c>
      <c r="AD237" s="162"/>
      <c r="AE237" s="162"/>
    </row>
    <row r="238" spans="2:31" ht="9.9499999999999993" customHeight="1" x14ac:dyDescent="0.25">
      <c r="C238" s="208" t="s">
        <v>2005</v>
      </c>
      <c r="D238" s="208"/>
      <c r="E238" s="208"/>
      <c r="F238" s="369">
        <v>9088156.6699999999</v>
      </c>
      <c r="G238" s="370">
        <v>23712981.109999999</v>
      </c>
      <c r="H238" s="162"/>
      <c r="I238" s="162"/>
      <c r="J238" s="162"/>
      <c r="K238" s="370">
        <v>51891352.609999999</v>
      </c>
      <c r="L238" s="162"/>
      <c r="M238" s="162"/>
      <c r="N238" s="162"/>
      <c r="O238" s="370">
        <v>91315497.010000005</v>
      </c>
      <c r="P238" s="162"/>
      <c r="Q238" s="370">
        <v>202794818.03999999</v>
      </c>
      <c r="R238" s="162"/>
      <c r="S238" s="162"/>
      <c r="T238" s="370">
        <v>255297073.15000001</v>
      </c>
      <c r="U238" s="162"/>
      <c r="V238" s="162"/>
      <c r="W238" s="162"/>
      <c r="X238" s="370">
        <v>1463253171.74</v>
      </c>
      <c r="Y238" s="162"/>
      <c r="Z238" s="370">
        <v>2097353050.3299999</v>
      </c>
      <c r="AA238" s="162"/>
      <c r="AB238" s="162"/>
      <c r="AC238" s="371" t="s">
        <v>1674</v>
      </c>
      <c r="AD238" s="162"/>
      <c r="AE238" s="162"/>
    </row>
    <row r="239" spans="2:31" ht="9.9499999999999993" customHeight="1" x14ac:dyDescent="0.25">
      <c r="C239" s="208" t="s">
        <v>2006</v>
      </c>
      <c r="D239" s="208"/>
      <c r="E239" s="208"/>
      <c r="F239" s="369">
        <v>8577450.5399999991</v>
      </c>
      <c r="G239" s="370">
        <v>28058360.940000001</v>
      </c>
      <c r="H239" s="162"/>
      <c r="I239" s="162"/>
      <c r="J239" s="162"/>
      <c r="K239" s="370">
        <v>45743999.759999998</v>
      </c>
      <c r="L239" s="162"/>
      <c r="M239" s="162"/>
      <c r="N239" s="162"/>
      <c r="O239" s="370">
        <v>116779246.63</v>
      </c>
      <c r="P239" s="162"/>
      <c r="Q239" s="370">
        <v>229157006.50999999</v>
      </c>
      <c r="R239" s="162"/>
      <c r="S239" s="162"/>
      <c r="T239" s="370">
        <v>346091303.81999999</v>
      </c>
      <c r="U239" s="162"/>
      <c r="V239" s="162"/>
      <c r="W239" s="162"/>
      <c r="X239" s="370">
        <v>1749805391.51</v>
      </c>
      <c r="Y239" s="162"/>
      <c r="Z239" s="370">
        <v>2524212759.71</v>
      </c>
      <c r="AA239" s="162"/>
      <c r="AB239" s="162"/>
      <c r="AC239" s="371" t="s">
        <v>1674</v>
      </c>
      <c r="AD239" s="162"/>
      <c r="AE239" s="162"/>
    </row>
    <row r="240" spans="2:31" ht="9.9499999999999993" customHeight="1" x14ac:dyDescent="0.25">
      <c r="C240" s="208" t="s">
        <v>2007</v>
      </c>
      <c r="D240" s="208"/>
      <c r="E240" s="208"/>
      <c r="F240" s="369">
        <v>14218683.49</v>
      </c>
      <c r="G240" s="370">
        <v>27233355.16</v>
      </c>
      <c r="H240" s="162"/>
      <c r="I240" s="162"/>
      <c r="J240" s="162"/>
      <c r="K240" s="370">
        <v>53992637.75</v>
      </c>
      <c r="L240" s="162"/>
      <c r="M240" s="162"/>
      <c r="N240" s="162"/>
      <c r="O240" s="370">
        <v>128882311.55</v>
      </c>
      <c r="P240" s="162"/>
      <c r="Q240" s="370">
        <v>263574828.25999999</v>
      </c>
      <c r="R240" s="162"/>
      <c r="S240" s="162"/>
      <c r="T240" s="370">
        <v>377411497.64999998</v>
      </c>
      <c r="U240" s="162"/>
      <c r="V240" s="162"/>
      <c r="W240" s="162"/>
      <c r="X240" s="370">
        <v>1960401988.5699999</v>
      </c>
      <c r="Y240" s="162"/>
      <c r="Z240" s="370">
        <v>2825715302.4299998</v>
      </c>
      <c r="AA240" s="162"/>
      <c r="AB240" s="162"/>
      <c r="AC240" s="371" t="s">
        <v>1674</v>
      </c>
      <c r="AD240" s="162"/>
      <c r="AE240" s="162"/>
    </row>
    <row r="241" spans="2:31" ht="9.9499999999999993" customHeight="1" x14ac:dyDescent="0.25">
      <c r="C241" s="208" t="s">
        <v>2008</v>
      </c>
      <c r="D241" s="208"/>
      <c r="E241" s="208"/>
      <c r="F241" s="369">
        <v>25246766.280000001</v>
      </c>
      <c r="G241" s="370">
        <v>34582628.950000003</v>
      </c>
      <c r="H241" s="162"/>
      <c r="I241" s="162"/>
      <c r="J241" s="162"/>
      <c r="K241" s="370">
        <v>63468931.799999997</v>
      </c>
      <c r="L241" s="162"/>
      <c r="M241" s="162"/>
      <c r="N241" s="162"/>
      <c r="O241" s="370">
        <v>169767020.81</v>
      </c>
      <c r="P241" s="162"/>
      <c r="Q241" s="370">
        <v>297256767.81999999</v>
      </c>
      <c r="R241" s="162"/>
      <c r="S241" s="162"/>
      <c r="T241" s="370">
        <v>422707427.82999998</v>
      </c>
      <c r="U241" s="162"/>
      <c r="V241" s="162"/>
      <c r="W241" s="162"/>
      <c r="X241" s="370">
        <v>2019169885.71</v>
      </c>
      <c r="Y241" s="162"/>
      <c r="Z241" s="370">
        <v>3032199429.1999998</v>
      </c>
      <c r="AA241" s="162"/>
      <c r="AB241" s="162"/>
      <c r="AC241" s="371" t="s">
        <v>1674</v>
      </c>
      <c r="AD241" s="162"/>
      <c r="AE241" s="162"/>
    </row>
    <row r="242" spans="2:31" ht="9.9499999999999993" customHeight="1" x14ac:dyDescent="0.25">
      <c r="C242" s="208" t="s">
        <v>2009</v>
      </c>
      <c r="D242" s="208"/>
      <c r="E242" s="208"/>
      <c r="F242" s="369">
        <v>33273862.34</v>
      </c>
      <c r="G242" s="370">
        <v>44684058.32</v>
      </c>
      <c r="H242" s="162"/>
      <c r="I242" s="162"/>
      <c r="J242" s="162"/>
      <c r="K242" s="370">
        <v>81718447.379999995</v>
      </c>
      <c r="L242" s="162"/>
      <c r="M242" s="162"/>
      <c r="N242" s="162"/>
      <c r="O242" s="370">
        <v>209760885.34999999</v>
      </c>
      <c r="P242" s="162"/>
      <c r="Q242" s="370">
        <v>394235809.55000001</v>
      </c>
      <c r="R242" s="162"/>
      <c r="S242" s="162"/>
      <c r="T242" s="370">
        <v>544365342.61000001</v>
      </c>
      <c r="U242" s="162"/>
      <c r="V242" s="162"/>
      <c r="W242" s="162"/>
      <c r="X242" s="370">
        <v>2398836551.6799998</v>
      </c>
      <c r="Y242" s="162"/>
      <c r="Z242" s="370">
        <v>3706874957.23</v>
      </c>
      <c r="AA242" s="162"/>
      <c r="AB242" s="162"/>
      <c r="AC242" s="371" t="s">
        <v>1674</v>
      </c>
      <c r="AD242" s="162"/>
      <c r="AE242" s="162"/>
    </row>
    <row r="243" spans="2:31" ht="9.9499999999999993" customHeight="1" x14ac:dyDescent="0.25">
      <c r="C243" s="208" t="s">
        <v>2010</v>
      </c>
      <c r="D243" s="208"/>
      <c r="E243" s="208"/>
      <c r="F243" s="369">
        <v>43671482.759999998</v>
      </c>
      <c r="G243" s="370">
        <v>44979501.399999999</v>
      </c>
      <c r="H243" s="162"/>
      <c r="I243" s="162"/>
      <c r="J243" s="162"/>
      <c r="K243" s="370">
        <v>84261855.560000002</v>
      </c>
      <c r="L243" s="162"/>
      <c r="M243" s="162"/>
      <c r="N243" s="162"/>
      <c r="O243" s="370">
        <v>230272181.91</v>
      </c>
      <c r="P243" s="162"/>
      <c r="Q243" s="370">
        <v>445195364.66000003</v>
      </c>
      <c r="R243" s="162"/>
      <c r="S243" s="162"/>
      <c r="T243" s="370">
        <v>614734673.53999996</v>
      </c>
      <c r="U243" s="162"/>
      <c r="V243" s="162"/>
      <c r="W243" s="162"/>
      <c r="X243" s="370">
        <v>2657829357.3099999</v>
      </c>
      <c r="Y243" s="162"/>
      <c r="Z243" s="370">
        <v>4120944417.1399999</v>
      </c>
      <c r="AA243" s="162"/>
      <c r="AB243" s="162"/>
      <c r="AC243" s="371" t="s">
        <v>1674</v>
      </c>
      <c r="AD243" s="162"/>
      <c r="AE243" s="162"/>
    </row>
    <row r="244" spans="2:31" ht="9.9499999999999993" customHeight="1" x14ac:dyDescent="0.25">
      <c r="C244" s="208" t="s">
        <v>2011</v>
      </c>
      <c r="D244" s="208"/>
      <c r="E244" s="208"/>
      <c r="F244" s="369">
        <v>49573378.950000003</v>
      </c>
      <c r="G244" s="370">
        <v>61939364.630000003</v>
      </c>
      <c r="H244" s="162"/>
      <c r="I244" s="162"/>
      <c r="J244" s="162"/>
      <c r="K244" s="370">
        <v>108798869.76000001</v>
      </c>
      <c r="L244" s="162"/>
      <c r="M244" s="162"/>
      <c r="N244" s="162"/>
      <c r="O244" s="370">
        <v>266473797.22</v>
      </c>
      <c r="P244" s="162"/>
      <c r="Q244" s="370">
        <v>455769248.36000001</v>
      </c>
      <c r="R244" s="162"/>
      <c r="S244" s="162"/>
      <c r="T244" s="370">
        <v>705154613.32000005</v>
      </c>
      <c r="U244" s="162"/>
      <c r="V244" s="162"/>
      <c r="W244" s="162"/>
      <c r="X244" s="370">
        <v>2690449047.46</v>
      </c>
      <c r="Y244" s="162"/>
      <c r="Z244" s="370">
        <v>4338158319.6999998</v>
      </c>
      <c r="AA244" s="162"/>
      <c r="AB244" s="162"/>
      <c r="AC244" s="371" t="s">
        <v>1674</v>
      </c>
      <c r="AD244" s="162"/>
      <c r="AE244" s="162"/>
    </row>
    <row r="245" spans="2:31" ht="9.9499999999999993" customHeight="1" x14ac:dyDescent="0.25">
      <c r="C245" s="208" t="s">
        <v>2012</v>
      </c>
      <c r="D245" s="208"/>
      <c r="E245" s="208"/>
      <c r="F245" s="369">
        <v>71612746.019999996</v>
      </c>
      <c r="G245" s="370">
        <v>49377328.93</v>
      </c>
      <c r="H245" s="162"/>
      <c r="I245" s="162"/>
      <c r="J245" s="162"/>
      <c r="K245" s="370">
        <v>98307637.730000004</v>
      </c>
      <c r="L245" s="162"/>
      <c r="M245" s="162"/>
      <c r="N245" s="162"/>
      <c r="O245" s="370">
        <v>225751642.22</v>
      </c>
      <c r="P245" s="162"/>
      <c r="Q245" s="370">
        <v>395647007.31</v>
      </c>
      <c r="R245" s="162"/>
      <c r="S245" s="162"/>
      <c r="T245" s="370">
        <v>603283527.46000004</v>
      </c>
      <c r="U245" s="162"/>
      <c r="V245" s="162"/>
      <c r="W245" s="162"/>
      <c r="X245" s="370">
        <v>2399219494.5</v>
      </c>
      <c r="Y245" s="162"/>
      <c r="Z245" s="370">
        <v>3843199384.1700001</v>
      </c>
      <c r="AA245" s="162"/>
      <c r="AB245" s="162"/>
      <c r="AC245" s="371" t="s">
        <v>1674</v>
      </c>
      <c r="AD245" s="162"/>
      <c r="AE245" s="162"/>
    </row>
    <row r="246" spans="2:31" ht="9.9499999999999993" customHeight="1" x14ac:dyDescent="0.25">
      <c r="C246" s="208" t="s">
        <v>2013</v>
      </c>
      <c r="D246" s="208"/>
      <c r="E246" s="208"/>
      <c r="F246" s="369">
        <v>54031666.890000001</v>
      </c>
      <c r="G246" s="370">
        <v>50543592.07</v>
      </c>
      <c r="H246" s="162"/>
      <c r="I246" s="162"/>
      <c r="J246" s="162"/>
      <c r="K246" s="370">
        <v>93353269.319999993</v>
      </c>
      <c r="L246" s="162"/>
      <c r="M246" s="162"/>
      <c r="N246" s="162"/>
      <c r="O246" s="370">
        <v>216918317.58000001</v>
      </c>
      <c r="P246" s="162"/>
      <c r="Q246" s="370">
        <v>383805614.82999998</v>
      </c>
      <c r="R246" s="162"/>
      <c r="S246" s="162"/>
      <c r="T246" s="370">
        <v>532806014.72000003</v>
      </c>
      <c r="U246" s="162"/>
      <c r="V246" s="162"/>
      <c r="W246" s="162"/>
      <c r="X246" s="370">
        <v>2100968904.1500001</v>
      </c>
      <c r="Y246" s="162"/>
      <c r="Z246" s="370">
        <v>3432427379.5599999</v>
      </c>
      <c r="AA246" s="162"/>
      <c r="AB246" s="162"/>
      <c r="AC246" s="371" t="s">
        <v>1674</v>
      </c>
      <c r="AD246" s="162"/>
      <c r="AE246" s="162"/>
    </row>
    <row r="247" spans="2:31" ht="9.9499999999999993" customHeight="1" x14ac:dyDescent="0.25">
      <c r="C247" s="208" t="s">
        <v>2014</v>
      </c>
      <c r="D247" s="208"/>
      <c r="E247" s="208"/>
      <c r="F247" s="369">
        <v>57691964.939999998</v>
      </c>
      <c r="G247" s="370">
        <v>52185498.039999999</v>
      </c>
      <c r="H247" s="162"/>
      <c r="I247" s="162"/>
      <c r="J247" s="162"/>
      <c r="K247" s="370">
        <v>90366541.510000005</v>
      </c>
      <c r="L247" s="162"/>
      <c r="M247" s="162"/>
      <c r="N247" s="162"/>
      <c r="O247" s="370">
        <v>207264954.28</v>
      </c>
      <c r="P247" s="162"/>
      <c r="Q247" s="370">
        <v>388256751.57999998</v>
      </c>
      <c r="R247" s="162"/>
      <c r="S247" s="162"/>
      <c r="T247" s="370">
        <v>554473202.50999999</v>
      </c>
      <c r="U247" s="162"/>
      <c r="V247" s="162"/>
      <c r="W247" s="162"/>
      <c r="X247" s="370">
        <v>2011814102.6099999</v>
      </c>
      <c r="Y247" s="162"/>
      <c r="Z247" s="370">
        <v>3362053015.4699998</v>
      </c>
      <c r="AA247" s="162"/>
      <c r="AB247" s="162"/>
      <c r="AC247" s="371" t="s">
        <v>1674</v>
      </c>
      <c r="AD247" s="162"/>
      <c r="AE247" s="162"/>
    </row>
    <row r="248" spans="2:31" ht="9.9499999999999993" customHeight="1" x14ac:dyDescent="0.25">
      <c r="C248" s="208" t="s">
        <v>2015</v>
      </c>
      <c r="D248" s="208"/>
      <c r="E248" s="208"/>
      <c r="F248" s="369">
        <v>37634898.799999997</v>
      </c>
      <c r="G248" s="370">
        <v>50698777.850000001</v>
      </c>
      <c r="H248" s="162"/>
      <c r="I248" s="162"/>
      <c r="J248" s="162"/>
      <c r="K248" s="370">
        <v>97986764.950000003</v>
      </c>
      <c r="L248" s="162"/>
      <c r="M248" s="162"/>
      <c r="N248" s="162"/>
      <c r="O248" s="370">
        <v>246926508.91</v>
      </c>
      <c r="P248" s="162"/>
      <c r="Q248" s="370">
        <v>356134932.91000003</v>
      </c>
      <c r="R248" s="162"/>
      <c r="S248" s="162"/>
      <c r="T248" s="370">
        <v>539517211.27999997</v>
      </c>
      <c r="U248" s="162"/>
      <c r="V248" s="162"/>
      <c r="W248" s="162"/>
      <c r="X248" s="370">
        <v>1895605582.1300001</v>
      </c>
      <c r="Y248" s="162"/>
      <c r="Z248" s="370">
        <v>3224504676.8299999</v>
      </c>
      <c r="AA248" s="162"/>
      <c r="AB248" s="162"/>
      <c r="AC248" s="371" t="s">
        <v>1674</v>
      </c>
      <c r="AD248" s="162"/>
      <c r="AE248" s="162"/>
    </row>
    <row r="249" spans="2:31" ht="9.9499999999999993" customHeight="1" x14ac:dyDescent="0.25">
      <c r="C249" s="208" t="s">
        <v>2016</v>
      </c>
      <c r="D249" s="208"/>
      <c r="E249" s="208"/>
      <c r="F249" s="369">
        <v>45458616.280000001</v>
      </c>
      <c r="G249" s="370">
        <v>54144297.57</v>
      </c>
      <c r="H249" s="162"/>
      <c r="I249" s="162"/>
      <c r="J249" s="162"/>
      <c r="K249" s="370">
        <v>82477962.469999999</v>
      </c>
      <c r="L249" s="162"/>
      <c r="M249" s="162"/>
      <c r="N249" s="162"/>
      <c r="O249" s="370">
        <v>178686012.13999999</v>
      </c>
      <c r="P249" s="162"/>
      <c r="Q249" s="370">
        <v>300649493.60000002</v>
      </c>
      <c r="R249" s="162"/>
      <c r="S249" s="162"/>
      <c r="T249" s="370">
        <v>405927874.36000001</v>
      </c>
      <c r="U249" s="162"/>
      <c r="V249" s="162"/>
      <c r="W249" s="162"/>
      <c r="X249" s="370">
        <v>1510464516.6600001</v>
      </c>
      <c r="Y249" s="162"/>
      <c r="Z249" s="370">
        <v>2577808773.0799999</v>
      </c>
      <c r="AA249" s="162"/>
      <c r="AB249" s="162"/>
      <c r="AC249" s="371" t="s">
        <v>1674</v>
      </c>
      <c r="AD249" s="162"/>
      <c r="AE249" s="162"/>
    </row>
    <row r="250" spans="2:31" ht="9.9499999999999993" customHeight="1" x14ac:dyDescent="0.25">
      <c r="C250" s="206" t="s">
        <v>2060</v>
      </c>
      <c r="D250" s="162"/>
      <c r="E250" s="162"/>
      <c r="F250" s="369">
        <v>29972212.190000001</v>
      </c>
      <c r="G250" s="370">
        <v>25610063.739999998</v>
      </c>
      <c r="H250" s="162"/>
      <c r="I250" s="162"/>
      <c r="J250" s="162"/>
      <c r="K250" s="370">
        <v>41464165.520000003</v>
      </c>
      <c r="L250" s="162"/>
      <c r="M250" s="162"/>
      <c r="N250" s="162"/>
      <c r="O250" s="370">
        <v>68451605.930000007</v>
      </c>
      <c r="P250" s="162"/>
      <c r="Q250" s="370">
        <v>84585813.510000005</v>
      </c>
      <c r="R250" s="162"/>
      <c r="S250" s="162"/>
      <c r="T250" s="370">
        <v>139886101.81</v>
      </c>
      <c r="U250" s="162"/>
      <c r="V250" s="162"/>
      <c r="W250" s="162"/>
      <c r="X250" s="370">
        <v>482144219.08999997</v>
      </c>
      <c r="Y250" s="162"/>
      <c r="Z250" s="370">
        <v>872114181.78999996</v>
      </c>
      <c r="AA250" s="162"/>
      <c r="AB250" s="162"/>
      <c r="AC250" s="371" t="s">
        <v>1674</v>
      </c>
      <c r="AD250" s="162"/>
      <c r="AE250" s="162"/>
    </row>
    <row r="251" spans="2:31" s="372" customFormat="1" ht="15.75" thickBot="1" x14ac:dyDescent="0.3">
      <c r="C251" s="373" t="s">
        <v>89</v>
      </c>
      <c r="D251" s="374"/>
      <c r="E251" s="374"/>
      <c r="F251" s="375">
        <v>495472439.33999997</v>
      </c>
      <c r="G251" s="376">
        <v>566037288.10000002</v>
      </c>
      <c r="H251" s="377"/>
      <c r="I251" s="377"/>
      <c r="J251" s="377"/>
      <c r="K251" s="376">
        <v>1027710125.34</v>
      </c>
      <c r="L251" s="377"/>
      <c r="M251" s="377"/>
      <c r="N251" s="377"/>
      <c r="O251" s="376">
        <v>2442251841.4699998</v>
      </c>
      <c r="P251" s="377"/>
      <c r="Q251" s="376">
        <v>4392562444.8900003</v>
      </c>
      <c r="R251" s="377"/>
      <c r="S251" s="377"/>
      <c r="T251" s="376">
        <v>6312904507.5100002</v>
      </c>
      <c r="U251" s="377"/>
      <c r="V251" s="377"/>
      <c r="W251" s="377"/>
      <c r="X251" s="376">
        <v>27049067591.130001</v>
      </c>
      <c r="Y251" s="377"/>
      <c r="Z251" s="376">
        <v>42286006237.779999</v>
      </c>
      <c r="AA251" s="377"/>
      <c r="AB251" s="377"/>
      <c r="AC251" s="378" t="s">
        <v>1674</v>
      </c>
      <c r="AD251" s="374"/>
      <c r="AE251" s="374"/>
    </row>
    <row r="252" spans="2:31" ht="15.75" thickTop="1" x14ac:dyDescent="0.25">
      <c r="C252" s="379" t="s">
        <v>1674</v>
      </c>
      <c r="D252" s="162"/>
      <c r="E252" s="162"/>
      <c r="F252" s="380" t="s">
        <v>1674</v>
      </c>
      <c r="G252" s="381" t="s">
        <v>1674</v>
      </c>
      <c r="H252" s="382"/>
      <c r="I252" s="382"/>
      <c r="J252" s="382"/>
      <c r="K252" s="381" t="s">
        <v>1674</v>
      </c>
      <c r="L252" s="382"/>
      <c r="M252" s="382"/>
      <c r="N252" s="382"/>
      <c r="O252" s="381" t="s">
        <v>1674</v>
      </c>
      <c r="P252" s="382"/>
      <c r="Q252" s="381" t="s">
        <v>1674</v>
      </c>
      <c r="R252" s="382"/>
      <c r="S252" s="382"/>
      <c r="T252" s="381" t="s">
        <v>1674</v>
      </c>
      <c r="U252" s="382"/>
      <c r="V252" s="382"/>
      <c r="W252" s="382"/>
      <c r="X252" s="381" t="s">
        <v>1674</v>
      </c>
      <c r="Y252" s="382"/>
      <c r="Z252" s="381" t="s">
        <v>1674</v>
      </c>
      <c r="AA252" s="382"/>
      <c r="AB252" s="382"/>
      <c r="AC252" s="383" t="s">
        <v>1674</v>
      </c>
      <c r="AD252" s="162"/>
      <c r="AE252" s="162"/>
    </row>
    <row r="253" spans="2:31" ht="0" hidden="1" customHeight="1" x14ac:dyDescent="0.25"/>
    <row r="254" spans="2:31" ht="8.65" hidden="1" customHeight="1" x14ac:dyDescent="0.25"/>
    <row r="255" spans="2:31" ht="12" customHeight="1" x14ac:dyDescent="0.25">
      <c r="B255" s="384" t="s">
        <v>2071</v>
      </c>
      <c r="C255" s="162"/>
      <c r="D255" s="162"/>
      <c r="E255" s="162"/>
      <c r="F255" s="162"/>
      <c r="G255" s="162"/>
      <c r="H255" s="162"/>
      <c r="I255" s="162"/>
      <c r="J255" s="162"/>
      <c r="K255" s="162"/>
      <c r="L255" s="162"/>
      <c r="M255" s="162"/>
      <c r="N255" s="162"/>
      <c r="O255" s="162"/>
      <c r="P255" s="162"/>
      <c r="Q255" s="162"/>
      <c r="R255" s="162"/>
      <c r="S255" s="162"/>
      <c r="T255" s="162"/>
      <c r="U255" s="162"/>
      <c r="V255" s="162"/>
      <c r="W255" s="162"/>
      <c r="X255" s="162"/>
      <c r="Y255" s="162"/>
      <c r="Z255" s="162"/>
      <c r="AA255" s="162"/>
      <c r="AB255" s="162"/>
      <c r="AC255" s="162"/>
      <c r="AD255" s="162"/>
      <c r="AE255" s="162"/>
    </row>
    <row r="256" spans="2:31" ht="0" hidden="1" customHeight="1" x14ac:dyDescent="0.25"/>
  </sheetData>
  <mergeCells count="1985">
    <mergeCell ref="X252:Y252"/>
    <mergeCell ref="Z252:AB252"/>
    <mergeCell ref="AC252:AE252"/>
    <mergeCell ref="B255:AE255"/>
    <mergeCell ref="C252:E252"/>
    <mergeCell ref="G252:J252"/>
    <mergeCell ref="K252:N252"/>
    <mergeCell ref="O252:P252"/>
    <mergeCell ref="Q252:S252"/>
    <mergeCell ref="T252:W252"/>
    <mergeCell ref="AC250:AE250"/>
    <mergeCell ref="C251:E251"/>
    <mergeCell ref="G251:J251"/>
    <mergeCell ref="K251:N251"/>
    <mergeCell ref="O251:P251"/>
    <mergeCell ref="Q251:S251"/>
    <mergeCell ref="T251:W251"/>
    <mergeCell ref="X251:Y251"/>
    <mergeCell ref="Z251:AB251"/>
    <mergeCell ref="AC251:AE251"/>
    <mergeCell ref="Z249:AB249"/>
    <mergeCell ref="AC249:AE249"/>
    <mergeCell ref="C250:E250"/>
    <mergeCell ref="G250:J250"/>
    <mergeCell ref="K250:N250"/>
    <mergeCell ref="O250:P250"/>
    <mergeCell ref="Q250:S250"/>
    <mergeCell ref="T250:W250"/>
    <mergeCell ref="X250:Y250"/>
    <mergeCell ref="Z250:AB250"/>
    <mergeCell ref="X248:Y248"/>
    <mergeCell ref="Z248:AB248"/>
    <mergeCell ref="AC248:AE248"/>
    <mergeCell ref="C249:E249"/>
    <mergeCell ref="G249:J249"/>
    <mergeCell ref="K249:N249"/>
    <mergeCell ref="O249:P249"/>
    <mergeCell ref="Q249:S249"/>
    <mergeCell ref="T249:W249"/>
    <mergeCell ref="X249:Y249"/>
    <mergeCell ref="C248:E248"/>
    <mergeCell ref="G248:J248"/>
    <mergeCell ref="K248:N248"/>
    <mergeCell ref="O248:P248"/>
    <mergeCell ref="Q248:S248"/>
    <mergeCell ref="T248:W248"/>
    <mergeCell ref="AC246:AE246"/>
    <mergeCell ref="C247:E247"/>
    <mergeCell ref="G247:J247"/>
    <mergeCell ref="K247:N247"/>
    <mergeCell ref="O247:P247"/>
    <mergeCell ref="Q247:S247"/>
    <mergeCell ref="T247:W247"/>
    <mergeCell ref="X247:Y247"/>
    <mergeCell ref="Z247:AB247"/>
    <mergeCell ref="AC247:AE247"/>
    <mergeCell ref="Z245:AB245"/>
    <mergeCell ref="AC245:AE245"/>
    <mergeCell ref="C246:E246"/>
    <mergeCell ref="G246:J246"/>
    <mergeCell ref="K246:N246"/>
    <mergeCell ref="O246:P246"/>
    <mergeCell ref="Q246:S246"/>
    <mergeCell ref="T246:W246"/>
    <mergeCell ref="X246:Y246"/>
    <mergeCell ref="Z246:AB246"/>
    <mergeCell ref="X244:Y244"/>
    <mergeCell ref="Z244:AB244"/>
    <mergeCell ref="AC244:AE244"/>
    <mergeCell ref="C245:E245"/>
    <mergeCell ref="G245:J245"/>
    <mergeCell ref="K245:N245"/>
    <mergeCell ref="O245:P245"/>
    <mergeCell ref="Q245:S245"/>
    <mergeCell ref="T245:W245"/>
    <mergeCell ref="X245:Y245"/>
    <mergeCell ref="C244:E244"/>
    <mergeCell ref="G244:J244"/>
    <mergeCell ref="K244:N244"/>
    <mergeCell ref="O244:P244"/>
    <mergeCell ref="Q244:S244"/>
    <mergeCell ref="T244:W244"/>
    <mergeCell ref="AC242:AE242"/>
    <mergeCell ref="C243:E243"/>
    <mergeCell ref="G243:J243"/>
    <mergeCell ref="K243:N243"/>
    <mergeCell ref="O243:P243"/>
    <mergeCell ref="Q243:S243"/>
    <mergeCell ref="T243:W243"/>
    <mergeCell ref="X243:Y243"/>
    <mergeCell ref="Z243:AB243"/>
    <mergeCell ref="AC243:AE243"/>
    <mergeCell ref="Z241:AB241"/>
    <mergeCell ref="AC241:AE241"/>
    <mergeCell ref="C242:E242"/>
    <mergeCell ref="G242:J242"/>
    <mergeCell ref="K242:N242"/>
    <mergeCell ref="O242:P242"/>
    <mergeCell ref="Q242:S242"/>
    <mergeCell ref="T242:W242"/>
    <mergeCell ref="X242:Y242"/>
    <mergeCell ref="Z242:AB242"/>
    <mergeCell ref="X240:Y240"/>
    <mergeCell ref="Z240:AB240"/>
    <mergeCell ref="AC240:AE240"/>
    <mergeCell ref="C241:E241"/>
    <mergeCell ref="G241:J241"/>
    <mergeCell ref="K241:N241"/>
    <mergeCell ref="O241:P241"/>
    <mergeCell ref="Q241:S241"/>
    <mergeCell ref="T241:W241"/>
    <mergeCell ref="X241:Y241"/>
    <mergeCell ref="C240:E240"/>
    <mergeCell ref="G240:J240"/>
    <mergeCell ref="K240:N240"/>
    <mergeCell ref="O240:P240"/>
    <mergeCell ref="Q240:S240"/>
    <mergeCell ref="T240:W240"/>
    <mergeCell ref="AC238:AE238"/>
    <mergeCell ref="C239:E239"/>
    <mergeCell ref="G239:J239"/>
    <mergeCell ref="K239:N239"/>
    <mergeCell ref="O239:P239"/>
    <mergeCell ref="Q239:S239"/>
    <mergeCell ref="T239:W239"/>
    <mergeCell ref="X239:Y239"/>
    <mergeCell ref="Z239:AB239"/>
    <mergeCell ref="AC239:AE239"/>
    <mergeCell ref="Z237:AB237"/>
    <mergeCell ref="AC237:AE237"/>
    <mergeCell ref="C238:E238"/>
    <mergeCell ref="G238:J238"/>
    <mergeCell ref="K238:N238"/>
    <mergeCell ref="O238:P238"/>
    <mergeCell ref="Q238:S238"/>
    <mergeCell ref="T238:W238"/>
    <mergeCell ref="X238:Y238"/>
    <mergeCell ref="Z238:AB238"/>
    <mergeCell ref="X236:Y236"/>
    <mergeCell ref="Z236:AB236"/>
    <mergeCell ref="AC236:AE236"/>
    <mergeCell ref="C237:E237"/>
    <mergeCell ref="G237:J237"/>
    <mergeCell ref="K237:N237"/>
    <mergeCell ref="O237:P237"/>
    <mergeCell ref="Q237:S237"/>
    <mergeCell ref="T237:W237"/>
    <mergeCell ref="X237:Y237"/>
    <mergeCell ref="Y230:Z230"/>
    <mergeCell ref="AB230:AC230"/>
    <mergeCell ref="D231:AC232"/>
    <mergeCell ref="B234:AE234"/>
    <mergeCell ref="C236:E236"/>
    <mergeCell ref="G236:J236"/>
    <mergeCell ref="K236:N236"/>
    <mergeCell ref="O236:P236"/>
    <mergeCell ref="Q236:S236"/>
    <mergeCell ref="T236:W236"/>
    <mergeCell ref="E230:G230"/>
    <mergeCell ref="J230:K230"/>
    <mergeCell ref="N230:O230"/>
    <mergeCell ref="P230:Q230"/>
    <mergeCell ref="S230:T230"/>
    <mergeCell ref="W230:X230"/>
    <mergeCell ref="Y228:Z228"/>
    <mergeCell ref="AB228:AC228"/>
    <mergeCell ref="E229:G229"/>
    <mergeCell ref="J229:K229"/>
    <mergeCell ref="N229:O229"/>
    <mergeCell ref="P229:Q229"/>
    <mergeCell ref="S229:T229"/>
    <mergeCell ref="W229:X229"/>
    <mergeCell ref="Y229:Z229"/>
    <mergeCell ref="AB229:AC229"/>
    <mergeCell ref="E228:G228"/>
    <mergeCell ref="J228:K228"/>
    <mergeCell ref="N228:O228"/>
    <mergeCell ref="P228:Q228"/>
    <mergeCell ref="S228:T228"/>
    <mergeCell ref="W228:X228"/>
    <mergeCell ref="Y226:Z226"/>
    <mergeCell ref="AB226:AC226"/>
    <mergeCell ref="E227:G227"/>
    <mergeCell ref="J227:K227"/>
    <mergeCell ref="N227:O227"/>
    <mergeCell ref="P227:Q227"/>
    <mergeCell ref="S227:T227"/>
    <mergeCell ref="W227:X227"/>
    <mergeCell ref="Y227:Z227"/>
    <mergeCell ref="AB227:AC227"/>
    <mergeCell ref="E226:G226"/>
    <mergeCell ref="J226:K226"/>
    <mergeCell ref="N226:O226"/>
    <mergeCell ref="P226:Q226"/>
    <mergeCell ref="S226:T226"/>
    <mergeCell ref="W226:X226"/>
    <mergeCell ref="Y224:Z224"/>
    <mergeCell ref="AB224:AC224"/>
    <mergeCell ref="E225:G225"/>
    <mergeCell ref="J225:K225"/>
    <mergeCell ref="N225:O225"/>
    <mergeCell ref="P225:Q225"/>
    <mergeCell ref="S225:T225"/>
    <mergeCell ref="W225:X225"/>
    <mergeCell ref="Y225:Z225"/>
    <mergeCell ref="AB225:AC225"/>
    <mergeCell ref="E224:G224"/>
    <mergeCell ref="J224:K224"/>
    <mergeCell ref="N224:O224"/>
    <mergeCell ref="P224:Q224"/>
    <mergeCell ref="S224:T224"/>
    <mergeCell ref="W224:X224"/>
    <mergeCell ref="Y222:Z222"/>
    <mergeCell ref="AB222:AC222"/>
    <mergeCell ref="E223:G223"/>
    <mergeCell ref="J223:K223"/>
    <mergeCell ref="N223:O223"/>
    <mergeCell ref="P223:Q223"/>
    <mergeCell ref="S223:T223"/>
    <mergeCell ref="W223:X223"/>
    <mergeCell ref="Y223:Z223"/>
    <mergeCell ref="AB223:AC223"/>
    <mergeCell ref="E222:G222"/>
    <mergeCell ref="J222:K222"/>
    <mergeCell ref="N222:O222"/>
    <mergeCell ref="P222:Q222"/>
    <mergeCell ref="S222:T222"/>
    <mergeCell ref="W222:X222"/>
    <mergeCell ref="Y220:Z220"/>
    <mergeCell ref="AB220:AC220"/>
    <mergeCell ref="E221:G221"/>
    <mergeCell ref="J221:K221"/>
    <mergeCell ref="N221:O221"/>
    <mergeCell ref="P221:Q221"/>
    <mergeCell ref="S221:T221"/>
    <mergeCell ref="W221:X221"/>
    <mergeCell ref="Y221:Z221"/>
    <mergeCell ref="AB221:AC221"/>
    <mergeCell ref="E220:G220"/>
    <mergeCell ref="J220:K220"/>
    <mergeCell ref="N220:O220"/>
    <mergeCell ref="P220:Q220"/>
    <mergeCell ref="S220:T220"/>
    <mergeCell ref="W220:X220"/>
    <mergeCell ref="Y218:Z218"/>
    <mergeCell ref="AB218:AC218"/>
    <mergeCell ref="E219:G219"/>
    <mergeCell ref="J219:K219"/>
    <mergeCell ref="N219:O219"/>
    <mergeCell ref="P219:Q219"/>
    <mergeCell ref="S219:T219"/>
    <mergeCell ref="W219:X219"/>
    <mergeCell ref="Y219:Z219"/>
    <mergeCell ref="AB219:AC219"/>
    <mergeCell ref="E218:G218"/>
    <mergeCell ref="J218:K218"/>
    <mergeCell ref="N218:O218"/>
    <mergeCell ref="P218:Q218"/>
    <mergeCell ref="S218:T218"/>
    <mergeCell ref="W218:X218"/>
    <mergeCell ref="Y216:Z216"/>
    <mergeCell ref="AB216:AC216"/>
    <mergeCell ref="E217:G217"/>
    <mergeCell ref="J217:K217"/>
    <mergeCell ref="N217:O217"/>
    <mergeCell ref="P217:Q217"/>
    <mergeCell ref="S217:T217"/>
    <mergeCell ref="W217:X217"/>
    <mergeCell ref="Y217:Z217"/>
    <mergeCell ref="AB217:AC217"/>
    <mergeCell ref="E216:G216"/>
    <mergeCell ref="J216:K216"/>
    <mergeCell ref="N216:O216"/>
    <mergeCell ref="P216:Q216"/>
    <mergeCell ref="S216:T216"/>
    <mergeCell ref="W216:X216"/>
    <mergeCell ref="Y214:Z214"/>
    <mergeCell ref="AB214:AC214"/>
    <mergeCell ref="E215:G215"/>
    <mergeCell ref="J215:K215"/>
    <mergeCell ref="N215:O215"/>
    <mergeCell ref="P215:Q215"/>
    <mergeCell ref="S215:T215"/>
    <mergeCell ref="W215:X215"/>
    <mergeCell ref="Y215:Z215"/>
    <mergeCell ref="AB215:AC215"/>
    <mergeCell ref="E214:G214"/>
    <mergeCell ref="J214:K214"/>
    <mergeCell ref="N214:O214"/>
    <mergeCell ref="P214:Q214"/>
    <mergeCell ref="S214:T214"/>
    <mergeCell ref="W214:X214"/>
    <mergeCell ref="Y212:Z212"/>
    <mergeCell ref="AB212:AC212"/>
    <mergeCell ref="E213:G213"/>
    <mergeCell ref="I213:K213"/>
    <mergeCell ref="M213:O213"/>
    <mergeCell ref="P213:Q213"/>
    <mergeCell ref="R213:T213"/>
    <mergeCell ref="V213:X213"/>
    <mergeCell ref="Y213:Z213"/>
    <mergeCell ref="AA213:AC213"/>
    <mergeCell ref="E212:G212"/>
    <mergeCell ref="J212:K212"/>
    <mergeCell ref="N212:O212"/>
    <mergeCell ref="P212:Q212"/>
    <mergeCell ref="S212:T212"/>
    <mergeCell ref="W212:X212"/>
    <mergeCell ref="Y210:Z210"/>
    <mergeCell ref="AB210:AC210"/>
    <mergeCell ref="E211:G211"/>
    <mergeCell ref="J211:K211"/>
    <mergeCell ref="N211:O211"/>
    <mergeCell ref="P211:Q211"/>
    <mergeCell ref="S211:T211"/>
    <mergeCell ref="W211:X211"/>
    <mergeCell ref="Y211:Z211"/>
    <mergeCell ref="AB211:AC211"/>
    <mergeCell ref="E210:G210"/>
    <mergeCell ref="J210:K210"/>
    <mergeCell ref="N210:O210"/>
    <mergeCell ref="P210:Q210"/>
    <mergeCell ref="S210:T210"/>
    <mergeCell ref="W210:X210"/>
    <mergeCell ref="Y208:Z208"/>
    <mergeCell ref="AB208:AC208"/>
    <mergeCell ref="E209:G209"/>
    <mergeCell ref="J209:K209"/>
    <mergeCell ref="N209:O209"/>
    <mergeCell ref="P209:Q209"/>
    <mergeCell ref="S209:T209"/>
    <mergeCell ref="W209:X209"/>
    <mergeCell ref="Y209:Z209"/>
    <mergeCell ref="AB209:AC209"/>
    <mergeCell ref="E208:G208"/>
    <mergeCell ref="J208:K208"/>
    <mergeCell ref="N208:O208"/>
    <mergeCell ref="P208:Q208"/>
    <mergeCell ref="S208:T208"/>
    <mergeCell ref="W208:X208"/>
    <mergeCell ref="Y206:Z206"/>
    <mergeCell ref="AB206:AC206"/>
    <mergeCell ref="E207:G207"/>
    <mergeCell ref="J207:K207"/>
    <mergeCell ref="N207:O207"/>
    <mergeCell ref="P207:Q207"/>
    <mergeCell ref="S207:T207"/>
    <mergeCell ref="W207:X207"/>
    <mergeCell ref="Y207:Z207"/>
    <mergeCell ref="AB207:AC207"/>
    <mergeCell ref="E206:G206"/>
    <mergeCell ref="J206:K206"/>
    <mergeCell ref="N206:O206"/>
    <mergeCell ref="P206:Q206"/>
    <mergeCell ref="S206:T206"/>
    <mergeCell ref="W206:X206"/>
    <mergeCell ref="Y204:Z204"/>
    <mergeCell ref="AB204:AC204"/>
    <mergeCell ref="E205:G205"/>
    <mergeCell ref="J205:K205"/>
    <mergeCell ref="N205:O205"/>
    <mergeCell ref="P205:Q205"/>
    <mergeCell ref="S205:T205"/>
    <mergeCell ref="W205:X205"/>
    <mergeCell ref="Y205:Z205"/>
    <mergeCell ref="AB205:AC205"/>
    <mergeCell ref="E204:G204"/>
    <mergeCell ref="J204:K204"/>
    <mergeCell ref="N204:O204"/>
    <mergeCell ref="P204:Q204"/>
    <mergeCell ref="S204:T204"/>
    <mergeCell ref="W204:X204"/>
    <mergeCell ref="Y202:Z202"/>
    <mergeCell ref="AB202:AC202"/>
    <mergeCell ref="E203:G203"/>
    <mergeCell ref="J203:K203"/>
    <mergeCell ref="N203:O203"/>
    <mergeCell ref="P203:Q203"/>
    <mergeCell ref="S203:T203"/>
    <mergeCell ref="W203:X203"/>
    <mergeCell ref="Y203:Z203"/>
    <mergeCell ref="AB203:AC203"/>
    <mergeCell ref="E202:G202"/>
    <mergeCell ref="J202:K202"/>
    <mergeCell ref="N202:O202"/>
    <mergeCell ref="P202:Q202"/>
    <mergeCell ref="S202:T202"/>
    <mergeCell ref="W202:X202"/>
    <mergeCell ref="Y200:Z200"/>
    <mergeCell ref="AB200:AC200"/>
    <mergeCell ref="E201:G201"/>
    <mergeCell ref="J201:K201"/>
    <mergeCell ref="N201:O201"/>
    <mergeCell ref="P201:Q201"/>
    <mergeCell ref="S201:T201"/>
    <mergeCell ref="W201:X201"/>
    <mergeCell ref="Y201:Z201"/>
    <mergeCell ref="AB201:AC201"/>
    <mergeCell ref="E200:G200"/>
    <mergeCell ref="J200:K200"/>
    <mergeCell ref="N200:O200"/>
    <mergeCell ref="P200:Q200"/>
    <mergeCell ref="S200:T200"/>
    <mergeCell ref="W200:X200"/>
    <mergeCell ref="Y198:Z198"/>
    <mergeCell ref="AB198:AC198"/>
    <mergeCell ref="E199:G199"/>
    <mergeCell ref="J199:K199"/>
    <mergeCell ref="N199:O199"/>
    <mergeCell ref="P199:Q199"/>
    <mergeCell ref="S199:T199"/>
    <mergeCell ref="W199:X199"/>
    <mergeCell ref="Y199:Z199"/>
    <mergeCell ref="AB199:AC199"/>
    <mergeCell ref="E198:G198"/>
    <mergeCell ref="J198:K198"/>
    <mergeCell ref="N198:O198"/>
    <mergeCell ref="P198:Q198"/>
    <mergeCell ref="S198:T198"/>
    <mergeCell ref="W198:X198"/>
    <mergeCell ref="Y196:Z196"/>
    <mergeCell ref="AB196:AC196"/>
    <mergeCell ref="E197:G197"/>
    <mergeCell ref="J197:K197"/>
    <mergeCell ref="N197:O197"/>
    <mergeCell ref="P197:Q197"/>
    <mergeCell ref="S197:T197"/>
    <mergeCell ref="W197:X197"/>
    <mergeCell ref="Y197:Z197"/>
    <mergeCell ref="AB197:AC197"/>
    <mergeCell ref="E196:G196"/>
    <mergeCell ref="J196:K196"/>
    <mergeCell ref="N196:O196"/>
    <mergeCell ref="P196:Q196"/>
    <mergeCell ref="S196:T196"/>
    <mergeCell ref="W196:X196"/>
    <mergeCell ref="Y194:Z194"/>
    <mergeCell ref="AA194:AC194"/>
    <mergeCell ref="E195:G195"/>
    <mergeCell ref="J195:K195"/>
    <mergeCell ref="N195:O195"/>
    <mergeCell ref="P195:Q195"/>
    <mergeCell ref="S195:T195"/>
    <mergeCell ref="W195:X195"/>
    <mergeCell ref="Y195:Z195"/>
    <mergeCell ref="AB195:AC195"/>
    <mergeCell ref="E194:G194"/>
    <mergeCell ref="I194:K194"/>
    <mergeCell ref="M194:O194"/>
    <mergeCell ref="P194:Q194"/>
    <mergeCell ref="R194:T194"/>
    <mergeCell ref="V194:X194"/>
    <mergeCell ref="Y192:Z192"/>
    <mergeCell ref="AB192:AC192"/>
    <mergeCell ref="E193:G193"/>
    <mergeCell ref="J193:K193"/>
    <mergeCell ref="N193:O193"/>
    <mergeCell ref="P193:Q193"/>
    <mergeCell ref="S193:T193"/>
    <mergeCell ref="W193:X193"/>
    <mergeCell ref="Y193:Z193"/>
    <mergeCell ref="AB193:AC193"/>
    <mergeCell ref="E192:G192"/>
    <mergeCell ref="J192:K192"/>
    <mergeCell ref="N192:O192"/>
    <mergeCell ref="P192:Q192"/>
    <mergeCell ref="S192:T192"/>
    <mergeCell ref="W192:X192"/>
    <mergeCell ref="Y190:Z190"/>
    <mergeCell ref="AB190:AC190"/>
    <mergeCell ref="E191:G191"/>
    <mergeCell ref="J191:K191"/>
    <mergeCell ref="N191:O191"/>
    <mergeCell ref="P191:Q191"/>
    <mergeCell ref="S191:T191"/>
    <mergeCell ref="W191:X191"/>
    <mergeCell ref="Y191:Z191"/>
    <mergeCell ref="AB191:AC191"/>
    <mergeCell ref="E190:G190"/>
    <mergeCell ref="J190:K190"/>
    <mergeCell ref="N190:O190"/>
    <mergeCell ref="P190:Q190"/>
    <mergeCell ref="S190:T190"/>
    <mergeCell ref="W190:X190"/>
    <mergeCell ref="Y188:Z188"/>
    <mergeCell ref="AB188:AC188"/>
    <mergeCell ref="E189:G189"/>
    <mergeCell ref="J189:K189"/>
    <mergeCell ref="N189:O189"/>
    <mergeCell ref="P189:Q189"/>
    <mergeCell ref="S189:T189"/>
    <mergeCell ref="W189:X189"/>
    <mergeCell ref="Y189:Z189"/>
    <mergeCell ref="AB189:AC189"/>
    <mergeCell ref="E188:G188"/>
    <mergeCell ref="J188:K188"/>
    <mergeCell ref="N188:O188"/>
    <mergeCell ref="P188:Q188"/>
    <mergeCell ref="S188:T188"/>
    <mergeCell ref="W188:X188"/>
    <mergeCell ref="Y186:Z186"/>
    <mergeCell ref="AB186:AC186"/>
    <mergeCell ref="E187:G187"/>
    <mergeCell ref="J187:K187"/>
    <mergeCell ref="N187:O187"/>
    <mergeCell ref="P187:Q187"/>
    <mergeCell ref="S187:T187"/>
    <mergeCell ref="W187:X187"/>
    <mergeCell ref="Y187:Z187"/>
    <mergeCell ref="AB187:AC187"/>
    <mergeCell ref="E186:G186"/>
    <mergeCell ref="J186:K186"/>
    <mergeCell ref="N186:O186"/>
    <mergeCell ref="P186:Q186"/>
    <mergeCell ref="S186:T186"/>
    <mergeCell ref="W186:X186"/>
    <mergeCell ref="Y184:Z184"/>
    <mergeCell ref="AB184:AC184"/>
    <mergeCell ref="E185:G185"/>
    <mergeCell ref="J185:K185"/>
    <mergeCell ref="N185:O185"/>
    <mergeCell ref="P185:Q185"/>
    <mergeCell ref="S185:T185"/>
    <mergeCell ref="W185:X185"/>
    <mergeCell ref="Y185:Z185"/>
    <mergeCell ref="AB185:AC185"/>
    <mergeCell ref="E184:G184"/>
    <mergeCell ref="J184:K184"/>
    <mergeCell ref="N184:O184"/>
    <mergeCell ref="P184:Q184"/>
    <mergeCell ref="S184:T184"/>
    <mergeCell ref="W184:X184"/>
    <mergeCell ref="Y182:Z182"/>
    <mergeCell ref="AB182:AC182"/>
    <mergeCell ref="E183:G183"/>
    <mergeCell ref="J183:K183"/>
    <mergeCell ref="N183:O183"/>
    <mergeCell ref="P183:Q183"/>
    <mergeCell ref="S183:T183"/>
    <mergeCell ref="W183:X183"/>
    <mergeCell ref="Y183:Z183"/>
    <mergeCell ref="AB183:AC183"/>
    <mergeCell ref="E182:G182"/>
    <mergeCell ref="J182:K182"/>
    <mergeCell ref="N182:O182"/>
    <mergeCell ref="P182:Q182"/>
    <mergeCell ref="S182:T182"/>
    <mergeCell ref="W182:X182"/>
    <mergeCell ref="Y180:Z180"/>
    <mergeCell ref="AB180:AC180"/>
    <mergeCell ref="E181:G181"/>
    <mergeCell ref="J181:K181"/>
    <mergeCell ref="N181:O181"/>
    <mergeCell ref="P181:Q181"/>
    <mergeCell ref="S181:T181"/>
    <mergeCell ref="W181:X181"/>
    <mergeCell ref="Y181:Z181"/>
    <mergeCell ref="AB181:AC181"/>
    <mergeCell ref="E180:G180"/>
    <mergeCell ref="J180:K180"/>
    <mergeCell ref="N180:O180"/>
    <mergeCell ref="P180:Q180"/>
    <mergeCell ref="S180:T180"/>
    <mergeCell ref="W180:X180"/>
    <mergeCell ref="Y178:Z178"/>
    <mergeCell ref="AB178:AC178"/>
    <mergeCell ref="E179:G179"/>
    <mergeCell ref="J179:K179"/>
    <mergeCell ref="N179:O179"/>
    <mergeCell ref="P179:Q179"/>
    <mergeCell ref="S179:T179"/>
    <mergeCell ref="W179:X179"/>
    <mergeCell ref="Y179:Z179"/>
    <mergeCell ref="AB179:AC179"/>
    <mergeCell ref="E178:G178"/>
    <mergeCell ref="J178:K178"/>
    <mergeCell ref="N178:O178"/>
    <mergeCell ref="P178:Q178"/>
    <mergeCell ref="S178:T178"/>
    <mergeCell ref="W178:X178"/>
    <mergeCell ref="Y176:Z176"/>
    <mergeCell ref="AB176:AC176"/>
    <mergeCell ref="E177:G177"/>
    <mergeCell ref="J177:K177"/>
    <mergeCell ref="N177:O177"/>
    <mergeCell ref="P177:Q177"/>
    <mergeCell ref="S177:T177"/>
    <mergeCell ref="W177:X177"/>
    <mergeCell ref="Y177:Z177"/>
    <mergeCell ref="AB177:AC177"/>
    <mergeCell ref="E176:G176"/>
    <mergeCell ref="J176:K176"/>
    <mergeCell ref="N176:O176"/>
    <mergeCell ref="P176:Q176"/>
    <mergeCell ref="S176:T176"/>
    <mergeCell ref="W176:X176"/>
    <mergeCell ref="Y174:Z174"/>
    <mergeCell ref="AB174:AC174"/>
    <mergeCell ref="E175:G175"/>
    <mergeCell ref="I175:K175"/>
    <mergeCell ref="M175:O175"/>
    <mergeCell ref="P175:Q175"/>
    <mergeCell ref="R175:T175"/>
    <mergeCell ref="V175:X175"/>
    <mergeCell ref="Y175:Z175"/>
    <mergeCell ref="AA175:AC175"/>
    <mergeCell ref="E174:G174"/>
    <mergeCell ref="J174:K174"/>
    <mergeCell ref="N174:O174"/>
    <mergeCell ref="P174:Q174"/>
    <mergeCell ref="S174:T174"/>
    <mergeCell ref="W174:X174"/>
    <mergeCell ref="Y172:Z172"/>
    <mergeCell ref="AB172:AC172"/>
    <mergeCell ref="E173:G173"/>
    <mergeCell ref="J173:K173"/>
    <mergeCell ref="N173:O173"/>
    <mergeCell ref="P173:Q173"/>
    <mergeCell ref="S173:T173"/>
    <mergeCell ref="W173:X173"/>
    <mergeCell ref="Y173:Z173"/>
    <mergeCell ref="AB173:AC173"/>
    <mergeCell ref="E172:G172"/>
    <mergeCell ref="J172:K172"/>
    <mergeCell ref="N172:O172"/>
    <mergeCell ref="P172:Q172"/>
    <mergeCell ref="S172:T172"/>
    <mergeCell ref="W172:X172"/>
    <mergeCell ref="Y170:Z170"/>
    <mergeCell ref="AB170:AC170"/>
    <mergeCell ref="E171:G171"/>
    <mergeCell ref="J171:K171"/>
    <mergeCell ref="N171:O171"/>
    <mergeCell ref="P171:Q171"/>
    <mergeCell ref="S171:T171"/>
    <mergeCell ref="W171:X171"/>
    <mergeCell ref="Y171:Z171"/>
    <mergeCell ref="AB171:AC171"/>
    <mergeCell ref="E170:G170"/>
    <mergeCell ref="J170:K170"/>
    <mergeCell ref="N170:O170"/>
    <mergeCell ref="P170:Q170"/>
    <mergeCell ref="S170:T170"/>
    <mergeCell ref="W170:X170"/>
    <mergeCell ref="Y168:Z168"/>
    <mergeCell ref="AB168:AC168"/>
    <mergeCell ref="E169:G169"/>
    <mergeCell ref="J169:K169"/>
    <mergeCell ref="N169:O169"/>
    <mergeCell ref="P169:Q169"/>
    <mergeCell ref="S169:T169"/>
    <mergeCell ref="W169:X169"/>
    <mergeCell ref="Y169:Z169"/>
    <mergeCell ref="AB169:AC169"/>
    <mergeCell ref="E168:G168"/>
    <mergeCell ref="J168:K168"/>
    <mergeCell ref="N168:O168"/>
    <mergeCell ref="P168:Q168"/>
    <mergeCell ref="S168:T168"/>
    <mergeCell ref="W168:X168"/>
    <mergeCell ref="Y166:Z166"/>
    <mergeCell ref="AB166:AC166"/>
    <mergeCell ref="E167:G167"/>
    <mergeCell ref="J167:K167"/>
    <mergeCell ref="N167:O167"/>
    <mergeCell ref="P167:Q167"/>
    <mergeCell ref="S167:T167"/>
    <mergeCell ref="W167:X167"/>
    <mergeCell ref="Y167:Z167"/>
    <mergeCell ref="AB167:AC167"/>
    <mergeCell ref="E166:G166"/>
    <mergeCell ref="J166:K166"/>
    <mergeCell ref="N166:O166"/>
    <mergeCell ref="P166:Q166"/>
    <mergeCell ref="S166:T166"/>
    <mergeCell ref="W166:X166"/>
    <mergeCell ref="Y164:Z164"/>
    <mergeCell ref="AB164:AC164"/>
    <mergeCell ref="E165:G165"/>
    <mergeCell ref="J165:K165"/>
    <mergeCell ref="N165:O165"/>
    <mergeCell ref="P165:Q165"/>
    <mergeCell ref="S165:T165"/>
    <mergeCell ref="W165:X165"/>
    <mergeCell ref="Y165:Z165"/>
    <mergeCell ref="AB165:AC165"/>
    <mergeCell ref="E164:G164"/>
    <mergeCell ref="J164:K164"/>
    <mergeCell ref="N164:O164"/>
    <mergeCell ref="P164:Q164"/>
    <mergeCell ref="S164:T164"/>
    <mergeCell ref="W164:X164"/>
    <mergeCell ref="Y162:Z162"/>
    <mergeCell ref="AB162:AC162"/>
    <mergeCell ref="E163:G163"/>
    <mergeCell ref="J163:K163"/>
    <mergeCell ref="N163:O163"/>
    <mergeCell ref="P163:Q163"/>
    <mergeCell ref="S163:T163"/>
    <mergeCell ref="W163:X163"/>
    <mergeCell ref="Y163:Z163"/>
    <mergeCell ref="AB163:AC163"/>
    <mergeCell ref="E162:G162"/>
    <mergeCell ref="J162:K162"/>
    <mergeCell ref="N162:O162"/>
    <mergeCell ref="P162:Q162"/>
    <mergeCell ref="S162:T162"/>
    <mergeCell ref="W162:X162"/>
    <mergeCell ref="Y160:Z160"/>
    <mergeCell ref="AB160:AC160"/>
    <mergeCell ref="E161:G161"/>
    <mergeCell ref="J161:K161"/>
    <mergeCell ref="N161:O161"/>
    <mergeCell ref="P161:Q161"/>
    <mergeCell ref="S161:T161"/>
    <mergeCell ref="W161:X161"/>
    <mergeCell ref="Y161:Z161"/>
    <mergeCell ref="AB161:AC161"/>
    <mergeCell ref="E160:G160"/>
    <mergeCell ref="J160:K160"/>
    <mergeCell ref="N160:O160"/>
    <mergeCell ref="P160:Q160"/>
    <mergeCell ref="S160:T160"/>
    <mergeCell ref="W160:X160"/>
    <mergeCell ref="Y158:Z158"/>
    <mergeCell ref="AB158:AC158"/>
    <mergeCell ref="E159:G159"/>
    <mergeCell ref="J159:K159"/>
    <mergeCell ref="N159:O159"/>
    <mergeCell ref="P159:Q159"/>
    <mergeCell ref="S159:T159"/>
    <mergeCell ref="W159:X159"/>
    <mergeCell ref="Y159:Z159"/>
    <mergeCell ref="AB159:AC159"/>
    <mergeCell ref="E158:G158"/>
    <mergeCell ref="J158:K158"/>
    <mergeCell ref="N158:O158"/>
    <mergeCell ref="P158:Q158"/>
    <mergeCell ref="S158:T158"/>
    <mergeCell ref="W158:X158"/>
    <mergeCell ref="Y156:Z156"/>
    <mergeCell ref="AA156:AC156"/>
    <mergeCell ref="E157:G157"/>
    <mergeCell ref="J157:K157"/>
    <mergeCell ref="N157:O157"/>
    <mergeCell ref="P157:Q157"/>
    <mergeCell ref="S157:T157"/>
    <mergeCell ref="W157:X157"/>
    <mergeCell ref="Y157:Z157"/>
    <mergeCell ref="AB157:AC157"/>
    <mergeCell ref="E156:G156"/>
    <mergeCell ref="I156:K156"/>
    <mergeCell ref="M156:O156"/>
    <mergeCell ref="P156:Q156"/>
    <mergeCell ref="R156:T156"/>
    <mergeCell ref="V156:X156"/>
    <mergeCell ref="Y154:Z154"/>
    <mergeCell ref="AB154:AC154"/>
    <mergeCell ref="E155:G155"/>
    <mergeCell ref="J155:K155"/>
    <mergeCell ref="N155:O155"/>
    <mergeCell ref="P155:Q155"/>
    <mergeCell ref="S155:T155"/>
    <mergeCell ref="W155:X155"/>
    <mergeCell ref="Y155:Z155"/>
    <mergeCell ref="AB155:AC155"/>
    <mergeCell ref="E154:G154"/>
    <mergeCell ref="J154:K154"/>
    <mergeCell ref="N154:O154"/>
    <mergeCell ref="P154:Q154"/>
    <mergeCell ref="S154:T154"/>
    <mergeCell ref="W154:X154"/>
    <mergeCell ref="Y152:Z152"/>
    <mergeCell ref="AB152:AC152"/>
    <mergeCell ref="E153:G153"/>
    <mergeCell ref="J153:K153"/>
    <mergeCell ref="N153:O153"/>
    <mergeCell ref="P153:Q153"/>
    <mergeCell ref="S153:T153"/>
    <mergeCell ref="W153:X153"/>
    <mergeCell ref="Y153:Z153"/>
    <mergeCell ref="AB153:AC153"/>
    <mergeCell ref="E152:G152"/>
    <mergeCell ref="J152:K152"/>
    <mergeCell ref="N152:O152"/>
    <mergeCell ref="P152:Q152"/>
    <mergeCell ref="S152:T152"/>
    <mergeCell ref="W152:X152"/>
    <mergeCell ref="Y150:Z150"/>
    <mergeCell ref="AB150:AC150"/>
    <mergeCell ref="E151:G151"/>
    <mergeCell ref="J151:K151"/>
    <mergeCell ref="N151:O151"/>
    <mergeCell ref="P151:Q151"/>
    <mergeCell ref="S151:T151"/>
    <mergeCell ref="W151:X151"/>
    <mergeCell ref="Y151:Z151"/>
    <mergeCell ref="AB151:AC151"/>
    <mergeCell ref="E150:G150"/>
    <mergeCell ref="J150:K150"/>
    <mergeCell ref="N150:O150"/>
    <mergeCell ref="P150:Q150"/>
    <mergeCell ref="S150:T150"/>
    <mergeCell ref="W150:X150"/>
    <mergeCell ref="Y148:Z148"/>
    <mergeCell ref="AB148:AC148"/>
    <mergeCell ref="E149:G149"/>
    <mergeCell ref="J149:K149"/>
    <mergeCell ref="N149:O149"/>
    <mergeCell ref="P149:Q149"/>
    <mergeCell ref="S149:T149"/>
    <mergeCell ref="W149:X149"/>
    <mergeCell ref="Y149:Z149"/>
    <mergeCell ref="AB149:AC149"/>
    <mergeCell ref="E148:G148"/>
    <mergeCell ref="J148:K148"/>
    <mergeCell ref="N148:O148"/>
    <mergeCell ref="P148:Q148"/>
    <mergeCell ref="S148:T148"/>
    <mergeCell ref="W148:X148"/>
    <mergeCell ref="Y146:Z146"/>
    <mergeCell ref="AB146:AC146"/>
    <mergeCell ref="E147:G147"/>
    <mergeCell ref="J147:K147"/>
    <mergeCell ref="N147:O147"/>
    <mergeCell ref="P147:Q147"/>
    <mergeCell ref="S147:T147"/>
    <mergeCell ref="W147:X147"/>
    <mergeCell ref="Y147:Z147"/>
    <mergeCell ref="AB147:AC147"/>
    <mergeCell ref="E146:G146"/>
    <mergeCell ref="J146:K146"/>
    <mergeCell ref="N146:O146"/>
    <mergeCell ref="P146:Q146"/>
    <mergeCell ref="S146:T146"/>
    <mergeCell ref="W146:X146"/>
    <mergeCell ref="Y144:Z144"/>
    <mergeCell ref="AB144:AC144"/>
    <mergeCell ref="E145:G145"/>
    <mergeCell ref="J145:K145"/>
    <mergeCell ref="N145:O145"/>
    <mergeCell ref="P145:Q145"/>
    <mergeCell ref="S145:T145"/>
    <mergeCell ref="W145:X145"/>
    <mergeCell ref="Y145:Z145"/>
    <mergeCell ref="AB145:AC145"/>
    <mergeCell ref="E144:G144"/>
    <mergeCell ref="J144:K144"/>
    <mergeCell ref="N144:O144"/>
    <mergeCell ref="P144:Q144"/>
    <mergeCell ref="S144:T144"/>
    <mergeCell ref="W144:X144"/>
    <mergeCell ref="Y142:Z142"/>
    <mergeCell ref="AB142:AC142"/>
    <mergeCell ref="E143:G143"/>
    <mergeCell ref="J143:K143"/>
    <mergeCell ref="N143:O143"/>
    <mergeCell ref="P143:Q143"/>
    <mergeCell ref="S143:T143"/>
    <mergeCell ref="W143:X143"/>
    <mergeCell ref="Y143:Z143"/>
    <mergeCell ref="AB143:AC143"/>
    <mergeCell ref="E142:G142"/>
    <mergeCell ref="J142:K142"/>
    <mergeCell ref="N142:O142"/>
    <mergeCell ref="P142:Q142"/>
    <mergeCell ref="S142:T142"/>
    <mergeCell ref="W142:X142"/>
    <mergeCell ref="Y140:Z140"/>
    <mergeCell ref="AB140:AC140"/>
    <mergeCell ref="E141:G141"/>
    <mergeCell ref="J141:K141"/>
    <mergeCell ref="N141:O141"/>
    <mergeCell ref="P141:Q141"/>
    <mergeCell ref="S141:T141"/>
    <mergeCell ref="W141:X141"/>
    <mergeCell ref="Y141:Z141"/>
    <mergeCell ref="AB141:AC141"/>
    <mergeCell ref="E140:G140"/>
    <mergeCell ref="J140:K140"/>
    <mergeCell ref="N140:O140"/>
    <mergeCell ref="P140:Q140"/>
    <mergeCell ref="S140:T140"/>
    <mergeCell ref="W140:X140"/>
    <mergeCell ref="Y138:Z138"/>
    <mergeCell ref="AB138:AC138"/>
    <mergeCell ref="E139:G139"/>
    <mergeCell ref="J139:K139"/>
    <mergeCell ref="N139:O139"/>
    <mergeCell ref="P139:Q139"/>
    <mergeCell ref="S139:T139"/>
    <mergeCell ref="W139:X139"/>
    <mergeCell ref="Y139:Z139"/>
    <mergeCell ref="AB139:AC139"/>
    <mergeCell ref="E138:G138"/>
    <mergeCell ref="J138:K138"/>
    <mergeCell ref="N138:O138"/>
    <mergeCell ref="P138:Q138"/>
    <mergeCell ref="S138:T138"/>
    <mergeCell ref="W138:X138"/>
    <mergeCell ref="Y136:Z136"/>
    <mergeCell ref="AB136:AC136"/>
    <mergeCell ref="E137:G137"/>
    <mergeCell ref="I137:K137"/>
    <mergeCell ref="M137:O137"/>
    <mergeCell ref="P137:Q137"/>
    <mergeCell ref="R137:T137"/>
    <mergeCell ref="V137:X137"/>
    <mergeCell ref="Y137:Z137"/>
    <mergeCell ref="AA137:AC137"/>
    <mergeCell ref="E136:G136"/>
    <mergeCell ref="J136:K136"/>
    <mergeCell ref="N136:O136"/>
    <mergeCell ref="P136:Q136"/>
    <mergeCell ref="S136:T136"/>
    <mergeCell ref="W136:X136"/>
    <mergeCell ref="Y134:Z134"/>
    <mergeCell ref="AB134:AC134"/>
    <mergeCell ref="E135:G135"/>
    <mergeCell ref="J135:K135"/>
    <mergeCell ref="N135:O135"/>
    <mergeCell ref="P135:Q135"/>
    <mergeCell ref="S135:T135"/>
    <mergeCell ref="W135:X135"/>
    <mergeCell ref="Y135:Z135"/>
    <mergeCell ref="AB135:AC135"/>
    <mergeCell ref="E134:G134"/>
    <mergeCell ref="J134:K134"/>
    <mergeCell ref="N134:O134"/>
    <mergeCell ref="P134:Q134"/>
    <mergeCell ref="S134:T134"/>
    <mergeCell ref="W134:X134"/>
    <mergeCell ref="Y132:Z132"/>
    <mergeCell ref="AB132:AC132"/>
    <mergeCell ref="E133:G133"/>
    <mergeCell ref="J133:K133"/>
    <mergeCell ref="N133:O133"/>
    <mergeCell ref="P133:Q133"/>
    <mergeCell ref="S133:T133"/>
    <mergeCell ref="W133:X133"/>
    <mergeCell ref="Y133:Z133"/>
    <mergeCell ref="AB133:AC133"/>
    <mergeCell ref="E132:G132"/>
    <mergeCell ref="J132:K132"/>
    <mergeCell ref="N132:O132"/>
    <mergeCell ref="P132:Q132"/>
    <mergeCell ref="S132:T132"/>
    <mergeCell ref="W132:X132"/>
    <mergeCell ref="Y130:Z130"/>
    <mergeCell ref="AB130:AC130"/>
    <mergeCell ref="E131:G131"/>
    <mergeCell ref="J131:K131"/>
    <mergeCell ref="N131:O131"/>
    <mergeCell ref="P131:Q131"/>
    <mergeCell ref="S131:T131"/>
    <mergeCell ref="W131:X131"/>
    <mergeCell ref="Y131:Z131"/>
    <mergeCell ref="AB131:AC131"/>
    <mergeCell ref="E130:G130"/>
    <mergeCell ref="J130:K130"/>
    <mergeCell ref="N130:O130"/>
    <mergeCell ref="P130:Q130"/>
    <mergeCell ref="S130:T130"/>
    <mergeCell ref="W130:X130"/>
    <mergeCell ref="Y128:Z128"/>
    <mergeCell ref="AB128:AC128"/>
    <mergeCell ref="E129:G129"/>
    <mergeCell ref="J129:K129"/>
    <mergeCell ref="N129:O129"/>
    <mergeCell ref="P129:Q129"/>
    <mergeCell ref="S129:T129"/>
    <mergeCell ref="W129:X129"/>
    <mergeCell ref="Y129:Z129"/>
    <mergeCell ref="AB129:AC129"/>
    <mergeCell ref="E128:G128"/>
    <mergeCell ref="J128:K128"/>
    <mergeCell ref="N128:O128"/>
    <mergeCell ref="P128:Q128"/>
    <mergeCell ref="S128:T128"/>
    <mergeCell ref="W128:X128"/>
    <mergeCell ref="Y126:Z126"/>
    <mergeCell ref="AB126:AC126"/>
    <mergeCell ref="E127:G127"/>
    <mergeCell ref="J127:K127"/>
    <mergeCell ref="N127:O127"/>
    <mergeCell ref="P127:Q127"/>
    <mergeCell ref="S127:T127"/>
    <mergeCell ref="W127:X127"/>
    <mergeCell ref="Y127:Z127"/>
    <mergeCell ref="AB127:AC127"/>
    <mergeCell ref="E126:G126"/>
    <mergeCell ref="J126:K126"/>
    <mergeCell ref="N126:O126"/>
    <mergeCell ref="P126:Q126"/>
    <mergeCell ref="S126:T126"/>
    <mergeCell ref="W126:X126"/>
    <mergeCell ref="Y124:Z124"/>
    <mergeCell ref="AB124:AC124"/>
    <mergeCell ref="E125:G125"/>
    <mergeCell ref="J125:K125"/>
    <mergeCell ref="N125:O125"/>
    <mergeCell ref="P125:Q125"/>
    <mergeCell ref="S125:T125"/>
    <mergeCell ref="W125:X125"/>
    <mergeCell ref="Y125:Z125"/>
    <mergeCell ref="AB125:AC125"/>
    <mergeCell ref="E124:G124"/>
    <mergeCell ref="J124:K124"/>
    <mergeCell ref="N124:O124"/>
    <mergeCell ref="P124:Q124"/>
    <mergeCell ref="S124:T124"/>
    <mergeCell ref="W124:X124"/>
    <mergeCell ref="Y122:Z122"/>
    <mergeCell ref="AB122:AC122"/>
    <mergeCell ref="E123:G123"/>
    <mergeCell ref="J123:K123"/>
    <mergeCell ref="N123:O123"/>
    <mergeCell ref="P123:Q123"/>
    <mergeCell ref="S123:T123"/>
    <mergeCell ref="W123:X123"/>
    <mergeCell ref="Y123:Z123"/>
    <mergeCell ref="AB123:AC123"/>
    <mergeCell ref="E122:G122"/>
    <mergeCell ref="J122:K122"/>
    <mergeCell ref="N122:O122"/>
    <mergeCell ref="P122:Q122"/>
    <mergeCell ref="S122:T122"/>
    <mergeCell ref="W122:X122"/>
    <mergeCell ref="Y120:Z120"/>
    <mergeCell ref="AB120:AC120"/>
    <mergeCell ref="E121:G121"/>
    <mergeCell ref="J121:K121"/>
    <mergeCell ref="N121:O121"/>
    <mergeCell ref="P121:Q121"/>
    <mergeCell ref="S121:T121"/>
    <mergeCell ref="W121:X121"/>
    <mergeCell ref="Y121:Z121"/>
    <mergeCell ref="AB121:AC121"/>
    <mergeCell ref="E120:G120"/>
    <mergeCell ref="J120:K120"/>
    <mergeCell ref="N120:O120"/>
    <mergeCell ref="P120:Q120"/>
    <mergeCell ref="S120:T120"/>
    <mergeCell ref="W120:X120"/>
    <mergeCell ref="Y118:Z118"/>
    <mergeCell ref="AA118:AC118"/>
    <mergeCell ref="E119:G119"/>
    <mergeCell ref="J119:K119"/>
    <mergeCell ref="N119:O119"/>
    <mergeCell ref="P119:Q119"/>
    <mergeCell ref="S119:T119"/>
    <mergeCell ref="W119:X119"/>
    <mergeCell ref="Y119:Z119"/>
    <mergeCell ref="AB119:AC119"/>
    <mergeCell ref="E118:G118"/>
    <mergeCell ref="I118:K118"/>
    <mergeCell ref="M118:O118"/>
    <mergeCell ref="P118:Q118"/>
    <mergeCell ref="R118:T118"/>
    <mergeCell ref="V118:X118"/>
    <mergeCell ref="Y116:Z116"/>
    <mergeCell ref="AB116:AC116"/>
    <mergeCell ref="E117:G117"/>
    <mergeCell ref="J117:K117"/>
    <mergeCell ref="N117:O117"/>
    <mergeCell ref="P117:Q117"/>
    <mergeCell ref="S117:T117"/>
    <mergeCell ref="W117:X117"/>
    <mergeCell ref="Y117:Z117"/>
    <mergeCell ref="AB117:AC117"/>
    <mergeCell ref="E116:G116"/>
    <mergeCell ref="J116:K116"/>
    <mergeCell ref="N116:O116"/>
    <mergeCell ref="P116:Q116"/>
    <mergeCell ref="S116:T116"/>
    <mergeCell ref="W116:X116"/>
    <mergeCell ref="Y114:Z114"/>
    <mergeCell ref="AB114:AC114"/>
    <mergeCell ref="E115:G115"/>
    <mergeCell ref="J115:K115"/>
    <mergeCell ref="N115:O115"/>
    <mergeCell ref="P115:Q115"/>
    <mergeCell ref="S115:T115"/>
    <mergeCell ref="W115:X115"/>
    <mergeCell ref="Y115:Z115"/>
    <mergeCell ref="AB115:AC115"/>
    <mergeCell ref="E114:G114"/>
    <mergeCell ref="J114:K114"/>
    <mergeCell ref="N114:O114"/>
    <mergeCell ref="P114:Q114"/>
    <mergeCell ref="S114:T114"/>
    <mergeCell ref="W114:X114"/>
    <mergeCell ref="Y112:Z112"/>
    <mergeCell ref="AB112:AC112"/>
    <mergeCell ref="E113:G113"/>
    <mergeCell ref="J113:K113"/>
    <mergeCell ref="N113:O113"/>
    <mergeCell ref="P113:Q113"/>
    <mergeCell ref="S113:T113"/>
    <mergeCell ref="W113:X113"/>
    <mergeCell ref="Y113:Z113"/>
    <mergeCell ref="AB113:AC113"/>
    <mergeCell ref="E112:G112"/>
    <mergeCell ref="J112:K112"/>
    <mergeCell ref="N112:O112"/>
    <mergeCell ref="P112:Q112"/>
    <mergeCell ref="S112:T112"/>
    <mergeCell ref="W112:X112"/>
    <mergeCell ref="Y110:Z110"/>
    <mergeCell ref="AB110:AC110"/>
    <mergeCell ref="E111:G111"/>
    <mergeCell ref="J111:K111"/>
    <mergeCell ref="N111:O111"/>
    <mergeCell ref="P111:Q111"/>
    <mergeCell ref="S111:T111"/>
    <mergeCell ref="W111:X111"/>
    <mergeCell ref="Y111:Z111"/>
    <mergeCell ref="AB111:AC111"/>
    <mergeCell ref="E110:G110"/>
    <mergeCell ref="J110:K110"/>
    <mergeCell ref="N110:O110"/>
    <mergeCell ref="P110:Q110"/>
    <mergeCell ref="S110:T110"/>
    <mergeCell ref="W110:X110"/>
    <mergeCell ref="Y108:Z108"/>
    <mergeCell ref="AB108:AC108"/>
    <mergeCell ref="E109:G109"/>
    <mergeCell ref="J109:K109"/>
    <mergeCell ref="N109:O109"/>
    <mergeCell ref="P109:Q109"/>
    <mergeCell ref="S109:T109"/>
    <mergeCell ref="W109:X109"/>
    <mergeCell ref="Y109:Z109"/>
    <mergeCell ref="AB109:AC109"/>
    <mergeCell ref="E108:G108"/>
    <mergeCell ref="J108:K108"/>
    <mergeCell ref="N108:O108"/>
    <mergeCell ref="P108:Q108"/>
    <mergeCell ref="S108:T108"/>
    <mergeCell ref="W108:X108"/>
    <mergeCell ref="Y106:Z106"/>
    <mergeCell ref="AB106:AC106"/>
    <mergeCell ref="E107:G107"/>
    <mergeCell ref="J107:K107"/>
    <mergeCell ref="N107:O107"/>
    <mergeCell ref="P107:Q107"/>
    <mergeCell ref="S107:T107"/>
    <mergeCell ref="W107:X107"/>
    <mergeCell ref="Y107:Z107"/>
    <mergeCell ref="AB107:AC107"/>
    <mergeCell ref="E106:G106"/>
    <mergeCell ref="J106:K106"/>
    <mergeCell ref="N106:O106"/>
    <mergeCell ref="P106:Q106"/>
    <mergeCell ref="S106:T106"/>
    <mergeCell ref="W106:X106"/>
    <mergeCell ref="Y104:Z104"/>
    <mergeCell ref="AB104:AC104"/>
    <mergeCell ref="E105:G105"/>
    <mergeCell ref="J105:K105"/>
    <mergeCell ref="N105:O105"/>
    <mergeCell ref="P105:Q105"/>
    <mergeCell ref="S105:T105"/>
    <mergeCell ref="W105:X105"/>
    <mergeCell ref="Y105:Z105"/>
    <mergeCell ref="AB105:AC105"/>
    <mergeCell ref="E104:G104"/>
    <mergeCell ref="J104:K104"/>
    <mergeCell ref="N104:O104"/>
    <mergeCell ref="P104:Q104"/>
    <mergeCell ref="S104:T104"/>
    <mergeCell ref="W104:X104"/>
    <mergeCell ref="Y102:Z102"/>
    <mergeCell ref="AB102:AC102"/>
    <mergeCell ref="E103:G103"/>
    <mergeCell ref="J103:K103"/>
    <mergeCell ref="N103:O103"/>
    <mergeCell ref="P103:Q103"/>
    <mergeCell ref="S103:T103"/>
    <mergeCell ref="W103:X103"/>
    <mergeCell ref="Y103:Z103"/>
    <mergeCell ref="AB103:AC103"/>
    <mergeCell ref="E102:G102"/>
    <mergeCell ref="J102:K102"/>
    <mergeCell ref="N102:O102"/>
    <mergeCell ref="P102:Q102"/>
    <mergeCell ref="S102:T102"/>
    <mergeCell ref="W102:X102"/>
    <mergeCell ref="Y100:Z100"/>
    <mergeCell ref="AB100:AC100"/>
    <mergeCell ref="E101:G101"/>
    <mergeCell ref="J101:K101"/>
    <mergeCell ref="N101:O101"/>
    <mergeCell ref="P101:Q101"/>
    <mergeCell ref="S101:T101"/>
    <mergeCell ref="W101:X101"/>
    <mergeCell ref="Y101:Z101"/>
    <mergeCell ref="AB101:AC101"/>
    <mergeCell ref="E100:G100"/>
    <mergeCell ref="J100:K100"/>
    <mergeCell ref="N100:O100"/>
    <mergeCell ref="P100:Q100"/>
    <mergeCell ref="S100:T100"/>
    <mergeCell ref="W100:X100"/>
    <mergeCell ref="Y98:Z98"/>
    <mergeCell ref="AB98:AC98"/>
    <mergeCell ref="E99:G99"/>
    <mergeCell ref="I99:K99"/>
    <mergeCell ref="M99:O99"/>
    <mergeCell ref="P99:Q99"/>
    <mergeCell ref="R99:T99"/>
    <mergeCell ref="V99:X99"/>
    <mergeCell ref="Y99:Z99"/>
    <mergeCell ref="AA99:AC99"/>
    <mergeCell ref="E98:G98"/>
    <mergeCell ref="J98:K98"/>
    <mergeCell ref="N98:O98"/>
    <mergeCell ref="P98:Q98"/>
    <mergeCell ref="S98:T98"/>
    <mergeCell ref="W98:X98"/>
    <mergeCell ref="Y96:Z96"/>
    <mergeCell ref="AB96:AC96"/>
    <mergeCell ref="E97:G97"/>
    <mergeCell ref="J97:K97"/>
    <mergeCell ref="N97:O97"/>
    <mergeCell ref="P97:Q97"/>
    <mergeCell ref="S97:T97"/>
    <mergeCell ref="W97:X97"/>
    <mergeCell ref="Y97:Z97"/>
    <mergeCell ref="AB97:AC97"/>
    <mergeCell ref="E96:G96"/>
    <mergeCell ref="J96:K96"/>
    <mergeCell ref="N96:O96"/>
    <mergeCell ref="P96:Q96"/>
    <mergeCell ref="S96:T96"/>
    <mergeCell ref="W96:X96"/>
    <mergeCell ref="Y94:Z94"/>
    <mergeCell ref="AB94:AC94"/>
    <mergeCell ref="E95:G95"/>
    <mergeCell ref="J95:K95"/>
    <mergeCell ref="N95:O95"/>
    <mergeCell ref="P95:Q95"/>
    <mergeCell ref="S95:T95"/>
    <mergeCell ref="W95:X95"/>
    <mergeCell ref="Y95:Z95"/>
    <mergeCell ref="AB95:AC95"/>
    <mergeCell ref="E94:G94"/>
    <mergeCell ref="J94:K94"/>
    <mergeCell ref="N94:O94"/>
    <mergeCell ref="P94:Q94"/>
    <mergeCell ref="S94:T94"/>
    <mergeCell ref="W94:X94"/>
    <mergeCell ref="Y92:Z92"/>
    <mergeCell ref="AB92:AC92"/>
    <mergeCell ref="E93:G93"/>
    <mergeCell ref="J93:K93"/>
    <mergeCell ref="N93:O93"/>
    <mergeCell ref="P93:Q93"/>
    <mergeCell ref="S93:T93"/>
    <mergeCell ref="W93:X93"/>
    <mergeCell ref="Y93:Z93"/>
    <mergeCell ref="AB93:AC93"/>
    <mergeCell ref="E92:G92"/>
    <mergeCell ref="J92:K92"/>
    <mergeCell ref="N92:O92"/>
    <mergeCell ref="P92:Q92"/>
    <mergeCell ref="S92:T92"/>
    <mergeCell ref="W92:X92"/>
    <mergeCell ref="Y90:Z90"/>
    <mergeCell ref="AB90:AC90"/>
    <mergeCell ref="E91:G91"/>
    <mergeCell ref="J91:K91"/>
    <mergeCell ref="N91:O91"/>
    <mergeCell ref="P91:Q91"/>
    <mergeCell ref="S91:T91"/>
    <mergeCell ref="W91:X91"/>
    <mergeCell ref="Y91:Z91"/>
    <mergeCell ref="AB91:AC91"/>
    <mergeCell ref="E90:G90"/>
    <mergeCell ref="J90:K90"/>
    <mergeCell ref="N90:O90"/>
    <mergeCell ref="P90:Q90"/>
    <mergeCell ref="S90:T90"/>
    <mergeCell ref="W90:X90"/>
    <mergeCell ref="Y88:Z88"/>
    <mergeCell ref="AB88:AC88"/>
    <mergeCell ref="E89:G89"/>
    <mergeCell ref="J89:K89"/>
    <mergeCell ref="N89:O89"/>
    <mergeCell ref="P89:Q89"/>
    <mergeCell ref="S89:T89"/>
    <mergeCell ref="W89:X89"/>
    <mergeCell ref="Y89:Z89"/>
    <mergeCell ref="AB89:AC89"/>
    <mergeCell ref="E88:G88"/>
    <mergeCell ref="J88:K88"/>
    <mergeCell ref="N88:O88"/>
    <mergeCell ref="P88:Q88"/>
    <mergeCell ref="S88:T88"/>
    <mergeCell ref="W88:X88"/>
    <mergeCell ref="Y86:Z86"/>
    <mergeCell ref="AB86:AC86"/>
    <mergeCell ref="E87:G87"/>
    <mergeCell ref="J87:K87"/>
    <mergeCell ref="N87:O87"/>
    <mergeCell ref="P87:Q87"/>
    <mergeCell ref="S87:T87"/>
    <mergeCell ref="W87:X87"/>
    <mergeCell ref="Y87:Z87"/>
    <mergeCell ref="AB87:AC87"/>
    <mergeCell ref="E86:G86"/>
    <mergeCell ref="J86:K86"/>
    <mergeCell ref="N86:O86"/>
    <mergeCell ref="P86:Q86"/>
    <mergeCell ref="S86:T86"/>
    <mergeCell ref="W86:X86"/>
    <mergeCell ref="Y84:Z84"/>
    <mergeCell ref="AB84:AC84"/>
    <mergeCell ref="E85:G85"/>
    <mergeCell ref="J85:K85"/>
    <mergeCell ref="N85:O85"/>
    <mergeCell ref="P85:Q85"/>
    <mergeCell ref="S85:T85"/>
    <mergeCell ref="W85:X85"/>
    <mergeCell ref="Y85:Z85"/>
    <mergeCell ref="AB85:AC85"/>
    <mergeCell ref="E84:G84"/>
    <mergeCell ref="J84:K84"/>
    <mergeCell ref="N84:O84"/>
    <mergeCell ref="P84:Q84"/>
    <mergeCell ref="S84:T84"/>
    <mergeCell ref="W84:X84"/>
    <mergeCell ref="Y82:Z82"/>
    <mergeCell ref="AB82:AC82"/>
    <mergeCell ref="E83:G83"/>
    <mergeCell ref="J83:K83"/>
    <mergeCell ref="N83:O83"/>
    <mergeCell ref="P83:Q83"/>
    <mergeCell ref="S83:T83"/>
    <mergeCell ref="W83:X83"/>
    <mergeCell ref="Y83:Z83"/>
    <mergeCell ref="AB83:AC83"/>
    <mergeCell ref="E82:G82"/>
    <mergeCell ref="J82:K82"/>
    <mergeCell ref="N82:O82"/>
    <mergeCell ref="P82:Q82"/>
    <mergeCell ref="S82:T82"/>
    <mergeCell ref="W82:X82"/>
    <mergeCell ref="Y80:Z80"/>
    <mergeCell ref="AA80:AC80"/>
    <mergeCell ref="E81:G81"/>
    <mergeCell ref="J81:K81"/>
    <mergeCell ref="N81:O81"/>
    <mergeCell ref="P81:Q81"/>
    <mergeCell ref="S81:T81"/>
    <mergeCell ref="W81:X81"/>
    <mergeCell ref="Y81:Z81"/>
    <mergeCell ref="AB81:AC81"/>
    <mergeCell ref="E80:G80"/>
    <mergeCell ref="I80:K80"/>
    <mergeCell ref="M80:O80"/>
    <mergeCell ref="P80:Q80"/>
    <mergeCell ref="R80:T80"/>
    <mergeCell ref="V80:X80"/>
    <mergeCell ref="Y78:Z78"/>
    <mergeCell ref="AB78:AC78"/>
    <mergeCell ref="E79:G79"/>
    <mergeCell ref="J79:K79"/>
    <mergeCell ref="N79:O79"/>
    <mergeCell ref="P79:Q79"/>
    <mergeCell ref="S79:T79"/>
    <mergeCell ref="W79:X79"/>
    <mergeCell ref="Y79:Z79"/>
    <mergeCell ref="AB79:AC79"/>
    <mergeCell ref="E78:G78"/>
    <mergeCell ref="J78:K78"/>
    <mergeCell ref="N78:O78"/>
    <mergeCell ref="P78:Q78"/>
    <mergeCell ref="S78:T78"/>
    <mergeCell ref="W78:X78"/>
    <mergeCell ref="Y76:Z76"/>
    <mergeCell ref="AB76:AC76"/>
    <mergeCell ref="E77:G77"/>
    <mergeCell ref="J77:K77"/>
    <mergeCell ref="N77:O77"/>
    <mergeCell ref="P77:Q77"/>
    <mergeCell ref="S77:T77"/>
    <mergeCell ref="W77:X77"/>
    <mergeCell ref="Y77:Z77"/>
    <mergeCell ref="AB77:AC77"/>
    <mergeCell ref="E76:G76"/>
    <mergeCell ref="J76:K76"/>
    <mergeCell ref="N76:O76"/>
    <mergeCell ref="P76:Q76"/>
    <mergeCell ref="S76:T76"/>
    <mergeCell ref="W76:X76"/>
    <mergeCell ref="Y74:Z74"/>
    <mergeCell ref="AB74:AC74"/>
    <mergeCell ref="E75:G75"/>
    <mergeCell ref="J75:K75"/>
    <mergeCell ref="N75:O75"/>
    <mergeCell ref="P75:Q75"/>
    <mergeCell ref="S75:T75"/>
    <mergeCell ref="W75:X75"/>
    <mergeCell ref="Y75:Z75"/>
    <mergeCell ref="AB75:AC75"/>
    <mergeCell ref="E74:G74"/>
    <mergeCell ref="J74:K74"/>
    <mergeCell ref="N74:O74"/>
    <mergeCell ref="P74:Q74"/>
    <mergeCell ref="S74:T74"/>
    <mergeCell ref="W74:X74"/>
    <mergeCell ref="Y72:Z72"/>
    <mergeCell ref="AB72:AC72"/>
    <mergeCell ref="E73:G73"/>
    <mergeCell ref="J73:K73"/>
    <mergeCell ref="N73:O73"/>
    <mergeCell ref="P73:Q73"/>
    <mergeCell ref="S73:T73"/>
    <mergeCell ref="W73:X73"/>
    <mergeCell ref="Y73:Z73"/>
    <mergeCell ref="AB73:AC73"/>
    <mergeCell ref="E72:G72"/>
    <mergeCell ref="J72:K72"/>
    <mergeCell ref="N72:O72"/>
    <mergeCell ref="P72:Q72"/>
    <mergeCell ref="S72:T72"/>
    <mergeCell ref="W72:X72"/>
    <mergeCell ref="Y70:Z70"/>
    <mergeCell ref="AB70:AC70"/>
    <mergeCell ref="E71:G71"/>
    <mergeCell ref="J71:K71"/>
    <mergeCell ref="N71:O71"/>
    <mergeCell ref="P71:Q71"/>
    <mergeCell ref="S71:T71"/>
    <mergeCell ref="W71:X71"/>
    <mergeCell ref="Y71:Z71"/>
    <mergeCell ref="AB71:AC71"/>
    <mergeCell ref="E70:G70"/>
    <mergeCell ref="J70:K70"/>
    <mergeCell ref="N70:O70"/>
    <mergeCell ref="P70:Q70"/>
    <mergeCell ref="S70:T70"/>
    <mergeCell ref="W70:X70"/>
    <mergeCell ref="Y68:Z68"/>
    <mergeCell ref="AB68:AC68"/>
    <mergeCell ref="E69:G69"/>
    <mergeCell ref="J69:K69"/>
    <mergeCell ref="N69:O69"/>
    <mergeCell ref="P69:Q69"/>
    <mergeCell ref="S69:T69"/>
    <mergeCell ref="W69:X69"/>
    <mergeCell ref="Y69:Z69"/>
    <mergeCell ref="AB69:AC69"/>
    <mergeCell ref="E68:G68"/>
    <mergeCell ref="J68:K68"/>
    <mergeCell ref="N68:O68"/>
    <mergeCell ref="P68:Q68"/>
    <mergeCell ref="S68:T68"/>
    <mergeCell ref="W68:X68"/>
    <mergeCell ref="Y66:Z66"/>
    <mergeCell ref="AB66:AC66"/>
    <mergeCell ref="E67:G67"/>
    <mergeCell ref="J67:K67"/>
    <mergeCell ref="N67:O67"/>
    <mergeCell ref="P67:Q67"/>
    <mergeCell ref="S67:T67"/>
    <mergeCell ref="W67:X67"/>
    <mergeCell ref="Y67:Z67"/>
    <mergeCell ref="AB67:AC67"/>
    <mergeCell ref="E66:G66"/>
    <mergeCell ref="J66:K66"/>
    <mergeCell ref="N66:O66"/>
    <mergeCell ref="P66:Q66"/>
    <mergeCell ref="S66:T66"/>
    <mergeCell ref="W66:X66"/>
    <mergeCell ref="Y64:Z64"/>
    <mergeCell ref="AB64:AC64"/>
    <mergeCell ref="E65:G65"/>
    <mergeCell ref="J65:K65"/>
    <mergeCell ref="N65:O65"/>
    <mergeCell ref="P65:Q65"/>
    <mergeCell ref="S65:T65"/>
    <mergeCell ref="W65:X65"/>
    <mergeCell ref="Y65:Z65"/>
    <mergeCell ref="AB65:AC65"/>
    <mergeCell ref="E64:G64"/>
    <mergeCell ref="J64:K64"/>
    <mergeCell ref="N64:O64"/>
    <mergeCell ref="P64:Q64"/>
    <mergeCell ref="S64:T64"/>
    <mergeCell ref="W64:X64"/>
    <mergeCell ref="Y62:Z62"/>
    <mergeCell ref="AB62:AC62"/>
    <mergeCell ref="E63:G63"/>
    <mergeCell ref="J63:K63"/>
    <mergeCell ref="N63:O63"/>
    <mergeCell ref="P63:Q63"/>
    <mergeCell ref="S63:T63"/>
    <mergeCell ref="W63:X63"/>
    <mergeCell ref="Y63:Z63"/>
    <mergeCell ref="AB63:AC63"/>
    <mergeCell ref="E62:G62"/>
    <mergeCell ref="J62:K62"/>
    <mergeCell ref="N62:O62"/>
    <mergeCell ref="P62:Q62"/>
    <mergeCell ref="S62:T62"/>
    <mergeCell ref="W62:X62"/>
    <mergeCell ref="Y60:Z60"/>
    <mergeCell ref="AB60:AC60"/>
    <mergeCell ref="E61:G61"/>
    <mergeCell ref="I61:K61"/>
    <mergeCell ref="M61:O61"/>
    <mergeCell ref="P61:Q61"/>
    <mergeCell ref="R61:T61"/>
    <mergeCell ref="V61:X61"/>
    <mergeCell ref="Y61:Z61"/>
    <mergeCell ref="AA61:AC61"/>
    <mergeCell ref="E60:G60"/>
    <mergeCell ref="J60:K60"/>
    <mergeCell ref="N60:O60"/>
    <mergeCell ref="P60:Q60"/>
    <mergeCell ref="S60:T60"/>
    <mergeCell ref="W60:X60"/>
    <mergeCell ref="Y58:Z58"/>
    <mergeCell ref="AB58:AC58"/>
    <mergeCell ref="E59:G59"/>
    <mergeCell ref="J59:K59"/>
    <mergeCell ref="N59:O59"/>
    <mergeCell ref="P59:Q59"/>
    <mergeCell ref="S59:T59"/>
    <mergeCell ref="W59:X59"/>
    <mergeCell ref="Y59:Z59"/>
    <mergeCell ref="AB59:AC59"/>
    <mergeCell ref="E58:G58"/>
    <mergeCell ref="J58:K58"/>
    <mergeCell ref="N58:O58"/>
    <mergeCell ref="P58:Q58"/>
    <mergeCell ref="S58:T58"/>
    <mergeCell ref="W58:X58"/>
    <mergeCell ref="Y56:Z56"/>
    <mergeCell ref="AB56:AC56"/>
    <mergeCell ref="E57:G57"/>
    <mergeCell ref="J57:K57"/>
    <mergeCell ref="N57:O57"/>
    <mergeCell ref="P57:Q57"/>
    <mergeCell ref="S57:T57"/>
    <mergeCell ref="W57:X57"/>
    <mergeCell ref="Y57:Z57"/>
    <mergeCell ref="AB57:AC57"/>
    <mergeCell ref="E56:G56"/>
    <mergeCell ref="J56:K56"/>
    <mergeCell ref="N56:O56"/>
    <mergeCell ref="P56:Q56"/>
    <mergeCell ref="S56:T56"/>
    <mergeCell ref="W56:X56"/>
    <mergeCell ref="Y54:Z54"/>
    <mergeCell ref="AB54:AC54"/>
    <mergeCell ref="E55:G55"/>
    <mergeCell ref="J55:K55"/>
    <mergeCell ref="N55:O55"/>
    <mergeCell ref="P55:Q55"/>
    <mergeCell ref="S55:T55"/>
    <mergeCell ref="W55:X55"/>
    <mergeCell ref="Y55:Z55"/>
    <mergeCell ref="AB55:AC55"/>
    <mergeCell ref="E54:G54"/>
    <mergeCell ref="J54:K54"/>
    <mergeCell ref="N54:O54"/>
    <mergeCell ref="P54:Q54"/>
    <mergeCell ref="S54:T54"/>
    <mergeCell ref="W54:X54"/>
    <mergeCell ref="Y52:Z52"/>
    <mergeCell ref="AB52:AC52"/>
    <mergeCell ref="E53:G53"/>
    <mergeCell ref="J53:K53"/>
    <mergeCell ref="N53:O53"/>
    <mergeCell ref="P53:Q53"/>
    <mergeCell ref="S53:T53"/>
    <mergeCell ref="W53:X53"/>
    <mergeCell ref="Y53:Z53"/>
    <mergeCell ref="AB53:AC53"/>
    <mergeCell ref="E52:G52"/>
    <mergeCell ref="J52:K52"/>
    <mergeCell ref="N52:O52"/>
    <mergeCell ref="P52:Q52"/>
    <mergeCell ref="S52:T52"/>
    <mergeCell ref="W52:X52"/>
    <mergeCell ref="Y50:Z50"/>
    <mergeCell ref="AB50:AC50"/>
    <mergeCell ref="E51:G51"/>
    <mergeCell ref="J51:K51"/>
    <mergeCell ref="N51:O51"/>
    <mergeCell ref="P51:Q51"/>
    <mergeCell ref="S51:T51"/>
    <mergeCell ref="W51:X51"/>
    <mergeCell ref="Y51:Z51"/>
    <mergeCell ref="AB51:AC51"/>
    <mergeCell ref="E50:G50"/>
    <mergeCell ref="J50:K50"/>
    <mergeCell ref="N50:O50"/>
    <mergeCell ref="P50:Q50"/>
    <mergeCell ref="S50:T50"/>
    <mergeCell ref="W50:X50"/>
    <mergeCell ref="Y48:Z48"/>
    <mergeCell ref="AB48:AC48"/>
    <mergeCell ref="E49:G49"/>
    <mergeCell ref="J49:K49"/>
    <mergeCell ref="N49:O49"/>
    <mergeCell ref="P49:Q49"/>
    <mergeCell ref="S49:T49"/>
    <mergeCell ref="W49:X49"/>
    <mergeCell ref="Y49:Z49"/>
    <mergeCell ref="AB49:AC49"/>
    <mergeCell ref="E48:G48"/>
    <mergeCell ref="J48:K48"/>
    <mergeCell ref="N48:O48"/>
    <mergeCell ref="P48:Q48"/>
    <mergeCell ref="S48:T48"/>
    <mergeCell ref="W48:X48"/>
    <mergeCell ref="Y46:Z46"/>
    <mergeCell ref="AB46:AC46"/>
    <mergeCell ref="E47:G47"/>
    <mergeCell ref="J47:K47"/>
    <mergeCell ref="N47:O47"/>
    <mergeCell ref="P47:Q47"/>
    <mergeCell ref="S47:T47"/>
    <mergeCell ref="W47:X47"/>
    <mergeCell ref="Y47:Z47"/>
    <mergeCell ref="AB47:AC47"/>
    <mergeCell ref="E46:G46"/>
    <mergeCell ref="J46:K46"/>
    <mergeCell ref="N46:O46"/>
    <mergeCell ref="P46:Q46"/>
    <mergeCell ref="S46:T46"/>
    <mergeCell ref="W46:X46"/>
    <mergeCell ref="Y44:Z44"/>
    <mergeCell ref="AB44:AC44"/>
    <mergeCell ref="E45:G45"/>
    <mergeCell ref="J45:K45"/>
    <mergeCell ref="N45:O45"/>
    <mergeCell ref="P45:Q45"/>
    <mergeCell ref="S45:T45"/>
    <mergeCell ref="W45:X45"/>
    <mergeCell ref="Y45:Z45"/>
    <mergeCell ref="AB45:AC45"/>
    <mergeCell ref="E44:G44"/>
    <mergeCell ref="J44:K44"/>
    <mergeCell ref="N44:O44"/>
    <mergeCell ref="P44:Q44"/>
    <mergeCell ref="S44:T44"/>
    <mergeCell ref="W44:X44"/>
    <mergeCell ref="Y42:Z42"/>
    <mergeCell ref="AA42:AC42"/>
    <mergeCell ref="E43:G43"/>
    <mergeCell ref="J43:K43"/>
    <mergeCell ref="N43:O43"/>
    <mergeCell ref="P43:Q43"/>
    <mergeCell ref="S43:T43"/>
    <mergeCell ref="W43:X43"/>
    <mergeCell ref="Y43:Z43"/>
    <mergeCell ref="AB43:AC43"/>
    <mergeCell ref="E42:G42"/>
    <mergeCell ref="I42:K42"/>
    <mergeCell ref="M42:O42"/>
    <mergeCell ref="P42:Q42"/>
    <mergeCell ref="R42:T42"/>
    <mergeCell ref="V42:X42"/>
    <mergeCell ref="Y40:Z40"/>
    <mergeCell ref="AB40:AC40"/>
    <mergeCell ref="E41:G41"/>
    <mergeCell ref="J41:K41"/>
    <mergeCell ref="N41:O41"/>
    <mergeCell ref="P41:Q41"/>
    <mergeCell ref="S41:T41"/>
    <mergeCell ref="W41:X41"/>
    <mergeCell ref="Y41:Z41"/>
    <mergeCell ref="AB41:AC41"/>
    <mergeCell ref="E40:G40"/>
    <mergeCell ref="J40:K40"/>
    <mergeCell ref="N40:O40"/>
    <mergeCell ref="P40:Q40"/>
    <mergeCell ref="S40:T40"/>
    <mergeCell ref="W40:X40"/>
    <mergeCell ref="Y38:Z38"/>
    <mergeCell ref="AB38:AC38"/>
    <mergeCell ref="E39:G39"/>
    <mergeCell ref="J39:K39"/>
    <mergeCell ref="N39:O39"/>
    <mergeCell ref="P39:Q39"/>
    <mergeCell ref="S39:T39"/>
    <mergeCell ref="W39:X39"/>
    <mergeCell ref="Y39:Z39"/>
    <mergeCell ref="AB39:AC39"/>
    <mergeCell ref="E38:G38"/>
    <mergeCell ref="J38:K38"/>
    <mergeCell ref="N38:O38"/>
    <mergeCell ref="P38:Q38"/>
    <mergeCell ref="S38:T38"/>
    <mergeCell ref="W38:X38"/>
    <mergeCell ref="Y36:Z36"/>
    <mergeCell ref="AB36:AC36"/>
    <mergeCell ref="E37:G37"/>
    <mergeCell ref="J37:K37"/>
    <mergeCell ref="N37:O37"/>
    <mergeCell ref="P37:Q37"/>
    <mergeCell ref="S37:T37"/>
    <mergeCell ref="W37:X37"/>
    <mergeCell ref="Y37:Z37"/>
    <mergeCell ref="AB37:AC37"/>
    <mergeCell ref="E36:G36"/>
    <mergeCell ref="J36:K36"/>
    <mergeCell ref="N36:O36"/>
    <mergeCell ref="P36:Q36"/>
    <mergeCell ref="S36:T36"/>
    <mergeCell ref="W36:X36"/>
    <mergeCell ref="Y34:Z34"/>
    <mergeCell ref="AB34:AC34"/>
    <mergeCell ref="E35:G35"/>
    <mergeCell ref="J35:K35"/>
    <mergeCell ref="N35:O35"/>
    <mergeCell ref="P35:Q35"/>
    <mergeCell ref="S35:T35"/>
    <mergeCell ref="W35:X35"/>
    <mergeCell ref="Y35:Z35"/>
    <mergeCell ref="AB35:AC35"/>
    <mergeCell ref="E34:G34"/>
    <mergeCell ref="J34:K34"/>
    <mergeCell ref="N34:O34"/>
    <mergeCell ref="P34:Q34"/>
    <mergeCell ref="S34:T34"/>
    <mergeCell ref="W34:X34"/>
    <mergeCell ref="Y32:Z32"/>
    <mergeCell ref="AB32:AC32"/>
    <mergeCell ref="E33:G33"/>
    <mergeCell ref="J33:K33"/>
    <mergeCell ref="N33:O33"/>
    <mergeCell ref="P33:Q33"/>
    <mergeCell ref="S33:T33"/>
    <mergeCell ref="W33:X33"/>
    <mergeCell ref="Y33:Z33"/>
    <mergeCell ref="AB33:AC33"/>
    <mergeCell ref="E32:G32"/>
    <mergeCell ref="J32:K32"/>
    <mergeCell ref="N32:O32"/>
    <mergeCell ref="P32:Q32"/>
    <mergeCell ref="S32:T32"/>
    <mergeCell ref="W32:X32"/>
    <mergeCell ref="Y30:Z30"/>
    <mergeCell ref="AB30:AC30"/>
    <mergeCell ref="E31:G31"/>
    <mergeCell ref="J31:K31"/>
    <mergeCell ref="N31:O31"/>
    <mergeCell ref="P31:Q31"/>
    <mergeCell ref="S31:T31"/>
    <mergeCell ref="W31:X31"/>
    <mergeCell ref="Y31:Z31"/>
    <mergeCell ref="AB31:AC31"/>
    <mergeCell ref="E30:G30"/>
    <mergeCell ref="J30:K30"/>
    <mergeCell ref="N30:O30"/>
    <mergeCell ref="P30:Q30"/>
    <mergeCell ref="S30:T30"/>
    <mergeCell ref="W30:X30"/>
    <mergeCell ref="Y28:Z28"/>
    <mergeCell ref="AB28:AC28"/>
    <mergeCell ref="E29:G29"/>
    <mergeCell ref="J29:K29"/>
    <mergeCell ref="N29:O29"/>
    <mergeCell ref="P29:Q29"/>
    <mergeCell ref="S29:T29"/>
    <mergeCell ref="W29:X29"/>
    <mergeCell ref="Y29:Z29"/>
    <mergeCell ref="AB29:AC29"/>
    <mergeCell ref="E28:G28"/>
    <mergeCell ref="J28:K28"/>
    <mergeCell ref="N28:O28"/>
    <mergeCell ref="P28:Q28"/>
    <mergeCell ref="S28:T28"/>
    <mergeCell ref="W28:X28"/>
    <mergeCell ref="Y26:Z26"/>
    <mergeCell ref="AB26:AC26"/>
    <mergeCell ref="E27:G27"/>
    <mergeCell ref="J27:K27"/>
    <mergeCell ref="N27:O27"/>
    <mergeCell ref="P27:Q27"/>
    <mergeCell ref="S27:T27"/>
    <mergeCell ref="W27:X27"/>
    <mergeCell ref="Y27:Z27"/>
    <mergeCell ref="AB27:AC27"/>
    <mergeCell ref="E26:G26"/>
    <mergeCell ref="J26:K26"/>
    <mergeCell ref="N26:O26"/>
    <mergeCell ref="P26:Q26"/>
    <mergeCell ref="S26:T26"/>
    <mergeCell ref="W26:X26"/>
    <mergeCell ref="Y24:Z24"/>
    <mergeCell ref="AB24:AC24"/>
    <mergeCell ref="E25:G25"/>
    <mergeCell ref="J25:K25"/>
    <mergeCell ref="N25:O25"/>
    <mergeCell ref="P25:Q25"/>
    <mergeCell ref="S25:T25"/>
    <mergeCell ref="W25:X25"/>
    <mergeCell ref="Y25:Z25"/>
    <mergeCell ref="AB25:AC25"/>
    <mergeCell ref="E24:G24"/>
    <mergeCell ref="J24:K24"/>
    <mergeCell ref="N24:O24"/>
    <mergeCell ref="P24:Q24"/>
    <mergeCell ref="S24:T24"/>
    <mergeCell ref="W24:X24"/>
    <mergeCell ref="Y22:Z22"/>
    <mergeCell ref="AB22:AC22"/>
    <mergeCell ref="E23:G23"/>
    <mergeCell ref="I23:K23"/>
    <mergeCell ref="M23:O23"/>
    <mergeCell ref="P23:Q23"/>
    <mergeCell ref="R23:T23"/>
    <mergeCell ref="V23:X23"/>
    <mergeCell ref="Y23:Z23"/>
    <mergeCell ref="AA23:AC23"/>
    <mergeCell ref="E22:G22"/>
    <mergeCell ref="J22:K22"/>
    <mergeCell ref="N22:O22"/>
    <mergeCell ref="P22:Q22"/>
    <mergeCell ref="S22:T22"/>
    <mergeCell ref="W22:X22"/>
    <mergeCell ref="Y20:Z20"/>
    <mergeCell ref="AB20:AC20"/>
    <mergeCell ref="E21:G21"/>
    <mergeCell ref="J21:K21"/>
    <mergeCell ref="N21:O21"/>
    <mergeCell ref="P21:Q21"/>
    <mergeCell ref="S21:T21"/>
    <mergeCell ref="W21:X21"/>
    <mergeCell ref="Y21:Z21"/>
    <mergeCell ref="AB21:AC21"/>
    <mergeCell ref="E20:G20"/>
    <mergeCell ref="J20:K20"/>
    <mergeCell ref="N20:O20"/>
    <mergeCell ref="P20:Q20"/>
    <mergeCell ref="S20:T20"/>
    <mergeCell ref="W20:X20"/>
    <mergeCell ref="Y18:Z18"/>
    <mergeCell ref="AB18:AC18"/>
    <mergeCell ref="E19:G19"/>
    <mergeCell ref="J19:K19"/>
    <mergeCell ref="N19:O19"/>
    <mergeCell ref="P19:Q19"/>
    <mergeCell ref="S19:T19"/>
    <mergeCell ref="W19:X19"/>
    <mergeCell ref="Y19:Z19"/>
    <mergeCell ref="AB19:AC19"/>
    <mergeCell ref="E18:G18"/>
    <mergeCell ref="J18:K18"/>
    <mergeCell ref="N18:O18"/>
    <mergeCell ref="P18:Q18"/>
    <mergeCell ref="S18:T18"/>
    <mergeCell ref="W18:X18"/>
    <mergeCell ref="Y16:Z16"/>
    <mergeCell ref="AB16:AC16"/>
    <mergeCell ref="E17:G17"/>
    <mergeCell ref="J17:K17"/>
    <mergeCell ref="N17:O17"/>
    <mergeCell ref="P17:Q17"/>
    <mergeCell ref="S17:T17"/>
    <mergeCell ref="W17:X17"/>
    <mergeCell ref="Y17:Z17"/>
    <mergeCell ref="AB17:AC17"/>
    <mergeCell ref="E16:G16"/>
    <mergeCell ref="J16:K16"/>
    <mergeCell ref="N16:O16"/>
    <mergeCell ref="P16:Q16"/>
    <mergeCell ref="S16:T16"/>
    <mergeCell ref="W16:X16"/>
    <mergeCell ref="Y14:Z14"/>
    <mergeCell ref="AB14:AC14"/>
    <mergeCell ref="E15:G15"/>
    <mergeCell ref="J15:K15"/>
    <mergeCell ref="N15:O15"/>
    <mergeCell ref="P15:Q15"/>
    <mergeCell ref="S15:T15"/>
    <mergeCell ref="W15:X15"/>
    <mergeCell ref="Y15:Z15"/>
    <mergeCell ref="AB15:AC15"/>
    <mergeCell ref="E14:G14"/>
    <mergeCell ref="J14:K14"/>
    <mergeCell ref="N14:O14"/>
    <mergeCell ref="P14:Q14"/>
    <mergeCell ref="S14:T14"/>
    <mergeCell ref="W14:X14"/>
    <mergeCell ref="Y12:Z12"/>
    <mergeCell ref="AB12:AC12"/>
    <mergeCell ref="E13:G13"/>
    <mergeCell ref="J13:K13"/>
    <mergeCell ref="N13:O13"/>
    <mergeCell ref="P13:Q13"/>
    <mergeCell ref="S13:T13"/>
    <mergeCell ref="W13:X13"/>
    <mergeCell ref="Y13:Z13"/>
    <mergeCell ref="AB13:AC13"/>
    <mergeCell ref="E12:G12"/>
    <mergeCell ref="J12:K12"/>
    <mergeCell ref="N12:O12"/>
    <mergeCell ref="P12:Q12"/>
    <mergeCell ref="S12:T12"/>
    <mergeCell ref="W12:X12"/>
    <mergeCell ref="Y10:Z10"/>
    <mergeCell ref="AB10:AC10"/>
    <mergeCell ref="E11:G11"/>
    <mergeCell ref="J11:K11"/>
    <mergeCell ref="N11:O11"/>
    <mergeCell ref="P11:Q11"/>
    <mergeCell ref="S11:T11"/>
    <mergeCell ref="W11:X11"/>
    <mergeCell ref="Y11:Z11"/>
    <mergeCell ref="AB11:AC11"/>
    <mergeCell ref="E10:G10"/>
    <mergeCell ref="J10:K10"/>
    <mergeCell ref="N10:O10"/>
    <mergeCell ref="P10:Q10"/>
    <mergeCell ref="S10:T10"/>
    <mergeCell ref="W10:X10"/>
    <mergeCell ref="Y8:Z8"/>
    <mergeCell ref="AB8:AC8"/>
    <mergeCell ref="E9:G9"/>
    <mergeCell ref="J9:K9"/>
    <mergeCell ref="N9:O9"/>
    <mergeCell ref="P9:Q9"/>
    <mergeCell ref="S9:T9"/>
    <mergeCell ref="W9:X9"/>
    <mergeCell ref="Y9:Z9"/>
    <mergeCell ref="AB9:AC9"/>
    <mergeCell ref="E8:G8"/>
    <mergeCell ref="J8:K8"/>
    <mergeCell ref="N8:O8"/>
    <mergeCell ref="P8:Q8"/>
    <mergeCell ref="S8:T8"/>
    <mergeCell ref="W8:X8"/>
    <mergeCell ref="Y6:Z6"/>
    <mergeCell ref="AB6:AC6"/>
    <mergeCell ref="E7:G7"/>
    <mergeCell ref="J7:K7"/>
    <mergeCell ref="N7:O7"/>
    <mergeCell ref="P7:Q7"/>
    <mergeCell ref="S7:T7"/>
    <mergeCell ref="W7:X7"/>
    <mergeCell ref="Y7:Z7"/>
    <mergeCell ref="AB7:AC7"/>
    <mergeCell ref="E6:G6"/>
    <mergeCell ref="J6:K6"/>
    <mergeCell ref="N6:O6"/>
    <mergeCell ref="P6:Q6"/>
    <mergeCell ref="S6:T6"/>
    <mergeCell ref="W6:X6"/>
    <mergeCell ref="AA4:AC4"/>
    <mergeCell ref="E5:G5"/>
    <mergeCell ref="J5:K5"/>
    <mergeCell ref="N5:O5"/>
    <mergeCell ref="P5:Q5"/>
    <mergeCell ref="S5:T5"/>
    <mergeCell ref="W5:X5"/>
    <mergeCell ref="Y5:Z5"/>
    <mergeCell ref="AB5:AC5"/>
    <mergeCell ref="W3:X3"/>
    <mergeCell ref="Y3:Z3"/>
    <mergeCell ref="AB3:AC3"/>
    <mergeCell ref="E4:G4"/>
    <mergeCell ref="I4:K4"/>
    <mergeCell ref="M4:O4"/>
    <mergeCell ref="P4:Q4"/>
    <mergeCell ref="R4:T4"/>
    <mergeCell ref="V4:X4"/>
    <mergeCell ref="Y4:Z4"/>
    <mergeCell ref="D1:AC1"/>
    <mergeCell ref="E2:G2"/>
    <mergeCell ref="I2:X2"/>
    <mergeCell ref="Y2:Z2"/>
    <mergeCell ref="AB2:AC2"/>
    <mergeCell ref="E3:G3"/>
    <mergeCell ref="J3:K3"/>
    <mergeCell ref="N3:O3"/>
    <mergeCell ref="P3:Q3"/>
    <mergeCell ref="S3:T3"/>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Report&amp;"Arial,Regular"&amp;K000000
&amp;"Arial,Bold"&amp;5Calculation Date:&amp;"Arial,Regular"  31-Aug-2025
&amp;"Arial,Bold"Date of Report: &amp;"Arial,Regular" 15-Sep-2025</oddHeader>
    <oddFooter>&amp;L&amp;"Calibri,Regular"&amp;8 BMO Covered Bond Program &amp;C&amp;"Calibri,Regular"&amp;8Monthly Investor Report - August 31, 2025&amp;R&amp;"Calibri,Regular"&amp;8&amp;P of &amp;N</oddFooter>
  </headerFooter>
  <rowBreaks count="4" manualBreakCount="4">
    <brk id="59" max="16383" man="1"/>
    <brk id="116" max="16383" man="1"/>
    <brk id="173" max="16383" man="1"/>
    <brk id="233"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CE0BD-58CA-4719-946D-DC14273EE757}">
  <sheetPr>
    <tabColor rgb="FF243386"/>
    <pageSetUpPr fitToPage="1"/>
  </sheetPr>
  <dimension ref="B1:B5"/>
  <sheetViews>
    <sheetView showGridLines="0" view="pageBreakPreview" zoomScale="150" zoomScaleNormal="150" zoomScaleSheetLayoutView="150" workbookViewId="0">
      <selection activeCell="AG33" sqref="AG33"/>
    </sheetView>
  </sheetViews>
  <sheetFormatPr defaultRowHeight="15" x14ac:dyDescent="0.25"/>
  <cols>
    <col min="1" max="1" width="0.28515625" style="165" customWidth="1"/>
    <col min="2" max="2" width="107.140625" style="165" customWidth="1"/>
    <col min="3" max="3" width="0" style="165" hidden="1" customWidth="1"/>
    <col min="4" max="4" width="0.140625" style="165" customWidth="1"/>
    <col min="5" max="16384" width="9.140625" style="165"/>
  </cols>
  <sheetData>
    <row r="1" spans="2:2" ht="24.75" x14ac:dyDescent="0.25">
      <c r="B1" s="385" t="s">
        <v>2072</v>
      </c>
    </row>
    <row r="2" spans="2:2" ht="165" x14ac:dyDescent="0.25">
      <c r="B2" s="196" t="s">
        <v>2073</v>
      </c>
    </row>
    <row r="3" spans="2:2" ht="11.1" customHeight="1" x14ac:dyDescent="0.25"/>
    <row r="4" spans="2:2" ht="0" hidden="1" customHeight="1" x14ac:dyDescent="0.25"/>
    <row r="5" spans="2:2" ht="55.15" customHeight="1" x14ac:dyDescent="0.25"/>
  </sheetData>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Report&amp;"Arial,Regular"&amp;K000000
&amp;"Arial,Bold"&amp;5Calculation Date:&amp;"Arial,Regular"  31-Aug-2025
&amp;"Arial,Bold"Date of Report: &amp;"Arial,Regular" 15-Sep-2025</oddHeader>
    <oddFooter>&amp;L&amp;"Calibri,Regular"&amp;8 BMO Covered Bond Program &amp;C&amp;"Calibri,Regular"&amp;8Monthly Investor Report - August 31, 2025&amp;R&amp;"Calibri,Regular"&amp;8&amp;P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G22" sqref="G22"/>
    </sheetView>
  </sheetViews>
  <sheetFormatPr defaultColWidth="8.71093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7109375" style="51"/>
  </cols>
  <sheetData>
    <row r="1" spans="1:13" ht="45" customHeight="1" x14ac:dyDescent="0.25">
      <c r="A1" s="161" t="s">
        <v>1023</v>
      </c>
      <c r="B1" s="161"/>
    </row>
    <row r="2" spans="1:13" ht="31.5" x14ac:dyDescent="0.25">
      <c r="A2" s="19" t="s">
        <v>1022</v>
      </c>
      <c r="B2" s="19"/>
      <c r="C2" s="20"/>
      <c r="D2" s="20"/>
      <c r="E2" s="20"/>
      <c r="F2" s="134" t="s">
        <v>1603</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1056</v>
      </c>
      <c r="D4" s="23"/>
      <c r="E4" s="23"/>
      <c r="F4" s="20"/>
      <c r="G4" s="20"/>
      <c r="H4" s="20"/>
      <c r="I4" s="132"/>
      <c r="J4" s="132"/>
      <c r="L4" s="20"/>
      <c r="M4" s="20"/>
    </row>
    <row r="5" spans="1:13" ht="15.75" thickBot="1" x14ac:dyDescent="0.3">
      <c r="H5" s="20"/>
      <c r="I5" s="132"/>
      <c r="L5" s="20"/>
      <c r="M5" s="20"/>
    </row>
    <row r="6" spans="1:13" ht="18.75" x14ac:dyDescent="0.25">
      <c r="A6" s="26"/>
      <c r="B6" s="27" t="s">
        <v>930</v>
      </c>
      <c r="C6" s="26"/>
      <c r="E6" s="28"/>
      <c r="F6" s="28"/>
      <c r="G6" s="28"/>
      <c r="H6" s="20"/>
      <c r="I6" s="132"/>
      <c r="L6" s="20"/>
      <c r="M6" s="20"/>
    </row>
    <row r="7" spans="1:13" x14ac:dyDescent="0.25">
      <c r="B7" s="30" t="s">
        <v>1021</v>
      </c>
      <c r="H7" s="20"/>
      <c r="I7" s="132"/>
      <c r="L7" s="20"/>
      <c r="M7" s="20"/>
    </row>
    <row r="8" spans="1:13" x14ac:dyDescent="0.25">
      <c r="B8" s="30" t="s">
        <v>943</v>
      </c>
      <c r="H8" s="20"/>
      <c r="I8" s="132"/>
      <c r="L8" s="20"/>
      <c r="M8" s="20"/>
    </row>
    <row r="9" spans="1:13" ht="15.75" thickBot="1" x14ac:dyDescent="0.3">
      <c r="B9" s="31" t="s">
        <v>965</v>
      </c>
      <c r="H9" s="20"/>
      <c r="L9" s="20"/>
      <c r="M9" s="20"/>
    </row>
    <row r="10" spans="1:13" x14ac:dyDescent="0.25">
      <c r="B10" s="32"/>
      <c r="H10" s="20"/>
      <c r="I10" s="133"/>
      <c r="L10" s="20"/>
      <c r="M10" s="20"/>
    </row>
    <row r="11" spans="1:13" x14ac:dyDescent="0.25">
      <c r="B11" s="32"/>
      <c r="H11" s="20"/>
      <c r="I11" s="133"/>
      <c r="L11" s="20"/>
      <c r="M11" s="20"/>
    </row>
    <row r="12" spans="1:13" ht="37.5" x14ac:dyDescent="0.25">
      <c r="A12" s="33" t="s">
        <v>30</v>
      </c>
      <c r="B12" s="33" t="s">
        <v>1010</v>
      </c>
      <c r="C12" s="34"/>
      <c r="D12" s="34"/>
      <c r="E12" s="34"/>
      <c r="F12" s="34"/>
      <c r="G12" s="34"/>
      <c r="H12" s="20"/>
      <c r="L12" s="20"/>
      <c r="M12" s="20"/>
    </row>
    <row r="13" spans="1:13" ht="15" customHeight="1" x14ac:dyDescent="0.25">
      <c r="A13" s="41"/>
      <c r="B13" s="42" t="s">
        <v>942</v>
      </c>
      <c r="C13" s="41" t="s">
        <v>1009</v>
      </c>
      <c r="D13" s="41" t="s">
        <v>1019</v>
      </c>
      <c r="E13" s="43"/>
      <c r="F13" s="44"/>
      <c r="G13" s="44"/>
      <c r="H13" s="20"/>
      <c r="L13" s="20"/>
      <c r="M13" s="20"/>
    </row>
    <row r="14" spans="1:13" x14ac:dyDescent="0.25">
      <c r="A14" s="22" t="s">
        <v>931</v>
      </c>
      <c r="B14" s="39" t="s">
        <v>920</v>
      </c>
      <c r="C14" s="150" t="s">
        <v>1607</v>
      </c>
      <c r="D14" s="150" t="s">
        <v>1658</v>
      </c>
      <c r="E14" s="28"/>
      <c r="F14" s="28"/>
      <c r="G14" s="28"/>
      <c r="H14" s="20"/>
      <c r="L14" s="20"/>
      <c r="M14" s="20"/>
    </row>
    <row r="15" spans="1:13" x14ac:dyDescent="0.25">
      <c r="A15" s="22" t="s">
        <v>932</v>
      </c>
      <c r="B15" s="39" t="s">
        <v>334</v>
      </c>
      <c r="C15" s="22" t="s">
        <v>1607</v>
      </c>
      <c r="D15" s="22" t="s">
        <v>1658</v>
      </c>
      <c r="E15" s="28"/>
      <c r="F15" s="28"/>
      <c r="G15" s="28"/>
      <c r="H15" s="20"/>
      <c r="L15" s="20"/>
      <c r="M15" s="20"/>
    </row>
    <row r="16" spans="1:13" x14ac:dyDescent="0.25">
      <c r="A16" s="22" t="s">
        <v>933</v>
      </c>
      <c r="B16" s="39" t="s">
        <v>921</v>
      </c>
      <c r="C16" s="22" t="s">
        <v>736</v>
      </c>
      <c r="E16" s="28"/>
      <c r="F16" s="28"/>
      <c r="G16" s="28"/>
      <c r="H16" s="20"/>
      <c r="L16" s="20"/>
      <c r="M16" s="20"/>
    </row>
    <row r="17" spans="1:13" x14ac:dyDescent="0.25">
      <c r="A17" s="22" t="s">
        <v>934</v>
      </c>
      <c r="B17" s="39" t="s">
        <v>922</v>
      </c>
      <c r="C17" s="22" t="s">
        <v>736</v>
      </c>
      <c r="E17" s="28"/>
      <c r="F17" s="28"/>
      <c r="G17" s="28"/>
      <c r="H17" s="20"/>
      <c r="L17" s="20"/>
      <c r="M17" s="20"/>
    </row>
    <row r="18" spans="1:13" x14ac:dyDescent="0.25">
      <c r="A18" s="22" t="s">
        <v>935</v>
      </c>
      <c r="B18" s="39" t="s">
        <v>923</v>
      </c>
      <c r="C18" s="22" t="s">
        <v>1607</v>
      </c>
      <c r="D18" s="22" t="s">
        <v>1658</v>
      </c>
      <c r="E18" s="28"/>
      <c r="F18" s="28"/>
      <c r="G18" s="28"/>
      <c r="H18" s="20"/>
      <c r="L18" s="20"/>
      <c r="M18" s="20"/>
    </row>
    <row r="19" spans="1:13" x14ac:dyDescent="0.25">
      <c r="A19" s="22" t="s">
        <v>936</v>
      </c>
      <c r="B19" s="39" t="s">
        <v>924</v>
      </c>
      <c r="C19" s="22" t="s">
        <v>736</v>
      </c>
      <c r="E19" s="28"/>
      <c r="F19" s="28"/>
      <c r="G19" s="28"/>
      <c r="H19" s="20"/>
      <c r="L19" s="20"/>
      <c r="M19" s="20"/>
    </row>
    <row r="20" spans="1:13" x14ac:dyDescent="0.25">
      <c r="A20" s="22" t="s">
        <v>937</v>
      </c>
      <c r="B20" s="39" t="s">
        <v>925</v>
      </c>
      <c r="C20" s="22" t="s">
        <v>1607</v>
      </c>
      <c r="D20" s="22" t="s">
        <v>1658</v>
      </c>
      <c r="E20" s="28"/>
      <c r="F20" s="28"/>
      <c r="G20" s="28"/>
      <c r="H20" s="20"/>
      <c r="L20" s="20"/>
      <c r="M20" s="20"/>
    </row>
    <row r="21" spans="1:13" x14ac:dyDescent="0.25">
      <c r="A21" s="22" t="s">
        <v>938</v>
      </c>
      <c r="B21" s="39" t="s">
        <v>926</v>
      </c>
      <c r="C21" s="22" t="s">
        <v>1614</v>
      </c>
      <c r="D21" s="22" t="s">
        <v>1659</v>
      </c>
      <c r="E21" s="28"/>
      <c r="F21" s="28"/>
      <c r="G21" s="28"/>
      <c r="H21" s="20"/>
      <c r="L21" s="20"/>
      <c r="M21" s="20"/>
    </row>
    <row r="22" spans="1:13" x14ac:dyDescent="0.25">
      <c r="A22" s="22" t="s">
        <v>939</v>
      </c>
      <c r="B22" s="39" t="s">
        <v>927</v>
      </c>
      <c r="C22" s="22" t="s">
        <v>1607</v>
      </c>
      <c r="D22" s="22" t="s">
        <v>1658</v>
      </c>
      <c r="E22" s="28"/>
      <c r="F22" s="28"/>
      <c r="G22" s="28"/>
      <c r="H22" s="20"/>
      <c r="L22" s="20"/>
      <c r="M22" s="20"/>
    </row>
    <row r="23" spans="1:13" x14ac:dyDescent="0.25">
      <c r="A23" s="22" t="s">
        <v>940</v>
      </c>
      <c r="B23" s="39" t="s">
        <v>1006</v>
      </c>
      <c r="C23" s="22" t="s">
        <v>1660</v>
      </c>
      <c r="D23" s="22" t="s">
        <v>1661</v>
      </c>
      <c r="E23" s="28"/>
      <c r="F23" s="28"/>
      <c r="G23" s="28"/>
      <c r="H23" s="20"/>
      <c r="L23" s="20"/>
      <c r="M23" s="20"/>
    </row>
    <row r="24" spans="1:13" x14ac:dyDescent="0.25">
      <c r="A24" s="22" t="s">
        <v>1008</v>
      </c>
      <c r="B24" s="39" t="s">
        <v>1007</v>
      </c>
      <c r="C24" s="22" t="s">
        <v>1662</v>
      </c>
      <c r="D24" s="22" t="s">
        <v>1663</v>
      </c>
      <c r="E24" s="28"/>
      <c r="F24" s="28"/>
      <c r="G24" s="28"/>
      <c r="H24" s="20"/>
      <c r="L24" s="20"/>
      <c r="M24" s="20"/>
    </row>
    <row r="25" spans="1:13" ht="30" outlineLevel="1" x14ac:dyDescent="0.25">
      <c r="A25" s="22" t="s">
        <v>941</v>
      </c>
      <c r="B25" s="37" t="s">
        <v>1453</v>
      </c>
      <c r="C25" s="22" t="s">
        <v>1615</v>
      </c>
      <c r="D25" s="22" t="s">
        <v>1664</v>
      </c>
      <c r="E25" s="28"/>
      <c r="F25" s="28"/>
      <c r="G25" s="28"/>
      <c r="H25" s="20"/>
      <c r="L25" s="20"/>
      <c r="M25" s="20"/>
    </row>
    <row r="26" spans="1:13" outlineLevel="1" x14ac:dyDescent="0.25">
      <c r="A26" s="22" t="s">
        <v>944</v>
      </c>
      <c r="B26" s="117"/>
      <c r="C26" s="113"/>
      <c r="D26" s="113"/>
      <c r="E26" s="28"/>
      <c r="F26" s="28"/>
      <c r="G26" s="28"/>
      <c r="H26" s="20"/>
      <c r="L26" s="20"/>
      <c r="M26" s="20"/>
    </row>
    <row r="27" spans="1:13" outlineLevel="1" x14ac:dyDescent="0.25">
      <c r="A27" s="22" t="s">
        <v>945</v>
      </c>
      <c r="B27" s="117"/>
      <c r="C27" s="113"/>
      <c r="D27" s="113"/>
      <c r="E27" s="28"/>
      <c r="F27" s="28"/>
      <c r="G27" s="28"/>
      <c r="H27" s="20"/>
      <c r="L27" s="20"/>
      <c r="M27" s="20"/>
    </row>
    <row r="28" spans="1:13" outlineLevel="1" x14ac:dyDescent="0.25">
      <c r="A28" s="22" t="s">
        <v>946</v>
      </c>
      <c r="B28" s="117"/>
      <c r="C28" s="113"/>
      <c r="D28" s="113"/>
      <c r="E28" s="28"/>
      <c r="F28" s="28"/>
      <c r="G28" s="28"/>
      <c r="H28" s="20"/>
      <c r="L28" s="20"/>
      <c r="M28" s="20"/>
    </row>
    <row r="29" spans="1:13" outlineLevel="1" x14ac:dyDescent="0.25">
      <c r="A29" s="22" t="s">
        <v>947</v>
      </c>
      <c r="B29" s="117"/>
      <c r="C29" s="113"/>
      <c r="D29" s="113"/>
      <c r="E29" s="28"/>
      <c r="F29" s="28"/>
      <c r="G29" s="28"/>
      <c r="H29" s="20"/>
      <c r="L29" s="20"/>
      <c r="M29" s="20"/>
    </row>
    <row r="30" spans="1:13" outlineLevel="1" x14ac:dyDescent="0.25">
      <c r="A30" s="22" t="s">
        <v>948</v>
      </c>
      <c r="B30" s="117"/>
      <c r="C30" s="113"/>
      <c r="D30" s="113"/>
      <c r="E30" s="28"/>
      <c r="F30" s="28"/>
      <c r="G30" s="28"/>
      <c r="H30" s="20"/>
      <c r="L30" s="20"/>
      <c r="M30" s="20"/>
    </row>
    <row r="31" spans="1:13" outlineLevel="1" x14ac:dyDescent="0.25">
      <c r="A31" s="22" t="s">
        <v>949</v>
      </c>
      <c r="B31" s="117"/>
      <c r="C31" s="113"/>
      <c r="D31" s="113"/>
      <c r="E31" s="28"/>
      <c r="F31" s="28"/>
      <c r="G31" s="28"/>
      <c r="H31" s="20"/>
      <c r="L31" s="20"/>
      <c r="M31" s="20"/>
    </row>
    <row r="32" spans="1:13" outlineLevel="1" x14ac:dyDescent="0.25">
      <c r="A32" s="22" t="s">
        <v>950</v>
      </c>
      <c r="B32" s="117"/>
      <c r="C32" s="113"/>
      <c r="D32" s="113"/>
      <c r="E32" s="28"/>
      <c r="F32" s="28"/>
      <c r="G32" s="28"/>
      <c r="H32" s="20"/>
      <c r="L32" s="20"/>
      <c r="M32" s="20"/>
    </row>
    <row r="33" spans="1:13" ht="18.75" x14ac:dyDescent="0.25">
      <c r="A33" s="34"/>
      <c r="B33" s="33" t="s">
        <v>943</v>
      </c>
      <c r="C33" s="34"/>
      <c r="D33" s="34"/>
      <c r="E33" s="34"/>
      <c r="F33" s="34"/>
      <c r="G33" s="34"/>
      <c r="H33" s="20"/>
      <c r="L33" s="20"/>
      <c r="M33" s="20"/>
    </row>
    <row r="34" spans="1:13" ht="15" customHeight="1" x14ac:dyDescent="0.25">
      <c r="A34" s="41"/>
      <c r="B34" s="42" t="s">
        <v>928</v>
      </c>
      <c r="C34" s="41" t="s">
        <v>1017</v>
      </c>
      <c r="D34" s="41" t="s">
        <v>1019</v>
      </c>
      <c r="E34" s="41" t="s">
        <v>929</v>
      </c>
      <c r="F34" s="44"/>
      <c r="G34" s="44"/>
      <c r="H34" s="20"/>
      <c r="L34" s="20"/>
      <c r="M34" s="20"/>
    </row>
    <row r="35" spans="1:13" ht="30" x14ac:dyDescent="0.25">
      <c r="A35" s="22" t="s">
        <v>966</v>
      </c>
      <c r="B35" s="149" t="s">
        <v>1607</v>
      </c>
      <c r="C35" s="150" t="s">
        <v>1608</v>
      </c>
      <c r="D35" s="150" t="s">
        <v>1658</v>
      </c>
      <c r="E35" s="150" t="s">
        <v>1665</v>
      </c>
      <c r="F35" s="82"/>
      <c r="G35" s="82"/>
      <c r="H35" s="20"/>
      <c r="L35" s="20"/>
      <c r="M35" s="20"/>
    </row>
    <row r="36" spans="1:13" ht="30" x14ac:dyDescent="0.25">
      <c r="A36" s="22" t="s">
        <v>967</v>
      </c>
      <c r="B36" s="39" t="s">
        <v>1607</v>
      </c>
      <c r="C36" s="22" t="s">
        <v>1608</v>
      </c>
      <c r="D36" s="22" t="s">
        <v>1658</v>
      </c>
      <c r="E36" s="22" t="s">
        <v>1666</v>
      </c>
      <c r="H36" s="20"/>
      <c r="L36" s="20"/>
      <c r="M36" s="20"/>
    </row>
    <row r="37" spans="1:13" x14ac:dyDescent="0.25">
      <c r="A37" s="22" t="s">
        <v>968</v>
      </c>
      <c r="B37" s="39"/>
      <c r="H37" s="20"/>
      <c r="L37" s="20"/>
      <c r="M37" s="20"/>
    </row>
    <row r="38" spans="1:13" x14ac:dyDescent="0.25">
      <c r="A38" s="22" t="s">
        <v>969</v>
      </c>
      <c r="B38" s="39"/>
      <c r="H38" s="20"/>
      <c r="L38" s="20"/>
      <c r="M38" s="20"/>
    </row>
    <row r="39" spans="1:13" x14ac:dyDescent="0.25">
      <c r="A39" s="22" t="s">
        <v>970</v>
      </c>
      <c r="B39" s="39"/>
      <c r="H39" s="20"/>
      <c r="L39" s="20"/>
      <c r="M39" s="20"/>
    </row>
    <row r="40" spans="1:13" x14ac:dyDescent="0.25">
      <c r="A40" s="22" t="s">
        <v>971</v>
      </c>
      <c r="B40" s="39"/>
      <c r="H40" s="20"/>
      <c r="L40" s="20"/>
      <c r="M40" s="20"/>
    </row>
    <row r="41" spans="1:13" x14ac:dyDescent="0.25">
      <c r="A41" s="22" t="s">
        <v>972</v>
      </c>
      <c r="B41" s="39"/>
      <c r="H41" s="20"/>
      <c r="L41" s="20"/>
      <c r="M41" s="20"/>
    </row>
    <row r="42" spans="1:13" x14ac:dyDescent="0.25">
      <c r="A42" s="22" t="s">
        <v>973</v>
      </c>
      <c r="B42" s="39"/>
      <c r="H42" s="20"/>
      <c r="L42" s="20"/>
      <c r="M42" s="20"/>
    </row>
    <row r="43" spans="1:13" x14ac:dyDescent="0.25">
      <c r="A43" s="22" t="s">
        <v>974</v>
      </c>
      <c r="B43" s="39"/>
      <c r="H43" s="20"/>
      <c r="L43" s="20"/>
      <c r="M43" s="20"/>
    </row>
    <row r="44" spans="1:13" x14ac:dyDescent="0.25">
      <c r="A44" s="22" t="s">
        <v>975</v>
      </c>
      <c r="B44" s="39"/>
      <c r="H44" s="20"/>
      <c r="L44" s="20"/>
      <c r="M44" s="20"/>
    </row>
    <row r="45" spans="1:13" x14ac:dyDescent="0.25">
      <c r="A45" s="22" t="s">
        <v>976</v>
      </c>
      <c r="B45" s="39"/>
      <c r="H45" s="20"/>
      <c r="L45" s="20"/>
      <c r="M45" s="20"/>
    </row>
    <row r="46" spans="1:13" x14ac:dyDescent="0.25">
      <c r="A46" s="22" t="s">
        <v>977</v>
      </c>
      <c r="B46" s="39"/>
      <c r="H46" s="20"/>
      <c r="L46" s="20"/>
      <c r="M46" s="20"/>
    </row>
    <row r="47" spans="1:13" x14ac:dyDescent="0.25">
      <c r="A47" s="22" t="s">
        <v>978</v>
      </c>
      <c r="B47" s="39"/>
      <c r="H47" s="20"/>
      <c r="L47" s="20"/>
      <c r="M47" s="20"/>
    </row>
    <row r="48" spans="1:13" x14ac:dyDescent="0.25">
      <c r="A48" s="22" t="s">
        <v>979</v>
      </c>
      <c r="B48" s="39"/>
      <c r="H48" s="20"/>
      <c r="L48" s="20"/>
      <c r="M48" s="20"/>
    </row>
    <row r="49" spans="1:13" x14ac:dyDescent="0.25">
      <c r="A49" s="22" t="s">
        <v>980</v>
      </c>
      <c r="B49" s="39"/>
      <c r="H49" s="20"/>
      <c r="L49" s="20"/>
      <c r="M49" s="20"/>
    </row>
    <row r="50" spans="1:13" x14ac:dyDescent="0.25">
      <c r="A50" s="22" t="s">
        <v>981</v>
      </c>
      <c r="B50" s="39"/>
      <c r="H50" s="20"/>
      <c r="L50" s="20"/>
      <c r="M50" s="20"/>
    </row>
    <row r="51" spans="1:13" x14ac:dyDescent="0.25">
      <c r="A51" s="22" t="s">
        <v>982</v>
      </c>
      <c r="B51" s="39"/>
      <c r="H51" s="20"/>
      <c r="L51" s="20"/>
      <c r="M51" s="20"/>
    </row>
    <row r="52" spans="1:13" x14ac:dyDescent="0.25">
      <c r="A52" s="22" t="s">
        <v>983</v>
      </c>
      <c r="B52" s="39"/>
      <c r="H52" s="20"/>
      <c r="L52" s="20"/>
      <c r="M52" s="20"/>
    </row>
    <row r="53" spans="1:13" x14ac:dyDescent="0.25">
      <c r="A53" s="22" t="s">
        <v>984</v>
      </c>
      <c r="B53" s="39"/>
      <c r="H53" s="20"/>
      <c r="L53" s="20"/>
      <c r="M53" s="20"/>
    </row>
    <row r="54" spans="1:13" x14ac:dyDescent="0.25">
      <c r="A54" s="22" t="s">
        <v>985</v>
      </c>
      <c r="B54" s="39"/>
      <c r="H54" s="20"/>
      <c r="L54" s="20"/>
      <c r="M54" s="20"/>
    </row>
    <row r="55" spans="1:13" x14ac:dyDescent="0.25">
      <c r="A55" s="22" t="s">
        <v>986</v>
      </c>
      <c r="B55" s="39"/>
      <c r="H55" s="20"/>
      <c r="L55" s="20"/>
      <c r="M55" s="20"/>
    </row>
    <row r="56" spans="1:13" x14ac:dyDescent="0.25">
      <c r="A56" s="22" t="s">
        <v>987</v>
      </c>
      <c r="B56" s="39"/>
      <c r="H56" s="20"/>
      <c r="L56" s="20"/>
      <c r="M56" s="20"/>
    </row>
    <row r="57" spans="1:13" x14ac:dyDescent="0.25">
      <c r="A57" s="22" t="s">
        <v>988</v>
      </c>
      <c r="B57" s="39"/>
      <c r="H57" s="20"/>
      <c r="L57" s="20"/>
      <c r="M57" s="20"/>
    </row>
    <row r="58" spans="1:13" x14ac:dyDescent="0.25">
      <c r="A58" s="22" t="s">
        <v>989</v>
      </c>
      <c r="B58" s="39"/>
      <c r="H58" s="20"/>
      <c r="L58" s="20"/>
      <c r="M58" s="20"/>
    </row>
    <row r="59" spans="1:13" x14ac:dyDescent="0.25">
      <c r="A59" s="22" t="s">
        <v>990</v>
      </c>
      <c r="B59" s="39"/>
      <c r="H59" s="20"/>
      <c r="L59" s="20"/>
      <c r="M59" s="20"/>
    </row>
    <row r="60" spans="1:13" outlineLevel="1" x14ac:dyDescent="0.25">
      <c r="A60" s="22" t="s">
        <v>951</v>
      </c>
      <c r="B60" s="39"/>
      <c r="E60" s="39"/>
      <c r="F60" s="39"/>
      <c r="G60" s="39"/>
      <c r="H60" s="20"/>
      <c r="L60" s="20"/>
      <c r="M60" s="20"/>
    </row>
    <row r="61" spans="1:13" outlineLevel="1" x14ac:dyDescent="0.25">
      <c r="A61" s="22" t="s">
        <v>952</v>
      </c>
      <c r="B61" s="39"/>
      <c r="E61" s="39"/>
      <c r="F61" s="39"/>
      <c r="G61" s="39"/>
      <c r="H61" s="20"/>
      <c r="L61" s="20"/>
      <c r="M61" s="20"/>
    </row>
    <row r="62" spans="1:13" outlineLevel="1" x14ac:dyDescent="0.25">
      <c r="A62" s="22" t="s">
        <v>953</v>
      </c>
      <c r="B62" s="39"/>
      <c r="E62" s="39"/>
      <c r="F62" s="39"/>
      <c r="G62" s="39"/>
      <c r="H62" s="20"/>
      <c r="L62" s="20"/>
      <c r="M62" s="20"/>
    </row>
    <row r="63" spans="1:13" outlineLevel="1" x14ac:dyDescent="0.25">
      <c r="A63" s="22" t="s">
        <v>954</v>
      </c>
      <c r="B63" s="39"/>
      <c r="E63" s="39"/>
      <c r="F63" s="39"/>
      <c r="G63" s="39"/>
      <c r="H63" s="20"/>
      <c r="L63" s="20"/>
      <c r="M63" s="20"/>
    </row>
    <row r="64" spans="1:13" outlineLevel="1" x14ac:dyDescent="0.25">
      <c r="A64" s="22" t="s">
        <v>955</v>
      </c>
      <c r="B64" s="39"/>
      <c r="E64" s="39"/>
      <c r="F64" s="39"/>
      <c r="G64" s="39"/>
      <c r="H64" s="20"/>
      <c r="L64" s="20"/>
      <c r="M64" s="20"/>
    </row>
    <row r="65" spans="1:14" outlineLevel="1" x14ac:dyDescent="0.25">
      <c r="A65" s="22" t="s">
        <v>956</v>
      </c>
      <c r="B65" s="39"/>
      <c r="E65" s="39"/>
      <c r="F65" s="39"/>
      <c r="G65" s="39"/>
      <c r="H65" s="20"/>
      <c r="L65" s="20"/>
      <c r="M65" s="20"/>
    </row>
    <row r="66" spans="1:14" outlineLevel="1" x14ac:dyDescent="0.25">
      <c r="A66" s="22" t="s">
        <v>957</v>
      </c>
      <c r="B66" s="39"/>
      <c r="E66" s="39"/>
      <c r="F66" s="39"/>
      <c r="G66" s="39"/>
      <c r="H66" s="20"/>
      <c r="L66" s="20"/>
      <c r="M66" s="20"/>
    </row>
    <row r="67" spans="1:14" outlineLevel="1" x14ac:dyDescent="0.25">
      <c r="A67" s="22" t="s">
        <v>958</v>
      </c>
      <c r="B67" s="39"/>
      <c r="E67" s="39"/>
      <c r="F67" s="39"/>
      <c r="G67" s="39"/>
      <c r="H67" s="20"/>
      <c r="L67" s="20"/>
      <c r="M67" s="20"/>
    </row>
    <row r="68" spans="1:14" outlineLevel="1" x14ac:dyDescent="0.25">
      <c r="A68" s="22" t="s">
        <v>959</v>
      </c>
      <c r="B68" s="39"/>
      <c r="E68" s="39"/>
      <c r="F68" s="39"/>
      <c r="G68" s="39"/>
      <c r="H68" s="20"/>
      <c r="L68" s="20"/>
      <c r="M68" s="20"/>
    </row>
    <row r="69" spans="1:14" outlineLevel="1" x14ac:dyDescent="0.25">
      <c r="A69" s="22" t="s">
        <v>960</v>
      </c>
      <c r="B69" s="39"/>
      <c r="E69" s="39"/>
      <c r="F69" s="39"/>
      <c r="G69" s="39"/>
      <c r="H69" s="20"/>
      <c r="L69" s="20"/>
      <c r="M69" s="20"/>
    </row>
    <row r="70" spans="1:14" outlineLevel="1" x14ac:dyDescent="0.25">
      <c r="A70" s="22" t="s">
        <v>961</v>
      </c>
      <c r="B70" s="39"/>
      <c r="E70" s="39"/>
      <c r="F70" s="39"/>
      <c r="G70" s="39"/>
      <c r="H70" s="20"/>
      <c r="L70" s="20"/>
      <c r="M70" s="20"/>
    </row>
    <row r="71" spans="1:14" outlineLevel="1" x14ac:dyDescent="0.25">
      <c r="A71" s="22" t="s">
        <v>962</v>
      </c>
      <c r="B71" s="39"/>
      <c r="E71" s="39"/>
      <c r="F71" s="39"/>
      <c r="G71" s="39"/>
      <c r="H71" s="20"/>
      <c r="L71" s="20"/>
      <c r="M71" s="20"/>
    </row>
    <row r="72" spans="1:14" outlineLevel="1" x14ac:dyDescent="0.25">
      <c r="A72" s="22" t="s">
        <v>963</v>
      </c>
      <c r="B72" s="39"/>
      <c r="E72" s="39"/>
      <c r="F72" s="39"/>
      <c r="G72" s="39"/>
      <c r="H72" s="20"/>
      <c r="L72" s="20"/>
      <c r="M72" s="20"/>
    </row>
    <row r="73" spans="1:14" ht="37.5" x14ac:dyDescent="0.25">
      <c r="A73" s="34"/>
      <c r="B73" s="33" t="s">
        <v>965</v>
      </c>
      <c r="C73" s="34"/>
      <c r="D73" s="34"/>
      <c r="E73" s="34"/>
      <c r="F73" s="34"/>
      <c r="G73" s="34"/>
      <c r="H73" s="20"/>
    </row>
    <row r="74" spans="1:14" ht="15" customHeight="1" x14ac:dyDescent="0.25">
      <c r="A74" s="41"/>
      <c r="B74" s="42" t="s">
        <v>697</v>
      </c>
      <c r="C74" s="41" t="s">
        <v>1020</v>
      </c>
      <c r="D74" s="41"/>
      <c r="E74" s="44"/>
      <c r="F74" s="44"/>
      <c r="G74" s="44"/>
      <c r="H74" s="51"/>
      <c r="I74" s="51"/>
      <c r="J74" s="51"/>
      <c r="K74" s="51"/>
      <c r="L74" s="51"/>
      <c r="M74" s="51"/>
      <c r="N74" s="51"/>
    </row>
    <row r="75" spans="1:14" x14ac:dyDescent="0.25">
      <c r="A75" s="22" t="s">
        <v>991</v>
      </c>
      <c r="B75" s="22" t="s">
        <v>1588</v>
      </c>
      <c r="C75" s="139">
        <v>2.6266666666666665</v>
      </c>
      <c r="H75" s="20"/>
    </row>
    <row r="76" spans="1:14" x14ac:dyDescent="0.25">
      <c r="A76" s="22" t="s">
        <v>992</v>
      </c>
      <c r="B76" s="22" t="s">
        <v>1589</v>
      </c>
      <c r="C76" s="151">
        <f>'A. HTT General'!C66</f>
        <v>1.6669499999999999</v>
      </c>
      <c r="H76" s="20"/>
    </row>
    <row r="77" spans="1:14" outlineLevel="1" x14ac:dyDescent="0.25">
      <c r="A77" s="22" t="s">
        <v>993</v>
      </c>
      <c r="H77" s="20"/>
    </row>
    <row r="78" spans="1:14" outlineLevel="1" x14ac:dyDescent="0.25">
      <c r="A78" s="22" t="s">
        <v>994</v>
      </c>
      <c r="H78" s="20"/>
    </row>
    <row r="79" spans="1:14" outlineLevel="1" x14ac:dyDescent="0.25">
      <c r="A79" s="22" t="s">
        <v>995</v>
      </c>
      <c r="H79" s="20"/>
    </row>
    <row r="80" spans="1:14" outlineLevel="1" x14ac:dyDescent="0.25">
      <c r="A80" s="22" t="s">
        <v>996</v>
      </c>
      <c r="H80" s="20"/>
    </row>
    <row r="81" spans="1:8" x14ac:dyDescent="0.25">
      <c r="A81" s="41"/>
      <c r="B81" s="42" t="s">
        <v>997</v>
      </c>
      <c r="C81" s="41" t="s">
        <v>414</v>
      </c>
      <c r="D81" s="41" t="s">
        <v>415</v>
      </c>
      <c r="E81" s="44" t="s">
        <v>698</v>
      </c>
      <c r="F81" s="44" t="s">
        <v>699</v>
      </c>
      <c r="G81" s="44" t="s">
        <v>1016</v>
      </c>
      <c r="H81" s="20"/>
    </row>
    <row r="82" spans="1:8" x14ac:dyDescent="0.25">
      <c r="A82" s="22" t="s">
        <v>998</v>
      </c>
      <c r="B82" s="22" t="s">
        <v>1068</v>
      </c>
      <c r="C82" s="22" t="s">
        <v>736</v>
      </c>
      <c r="D82" s="22" t="s">
        <v>733</v>
      </c>
      <c r="E82" s="22" t="s">
        <v>733</v>
      </c>
      <c r="F82" s="22" t="s">
        <v>733</v>
      </c>
      <c r="G82" s="22" t="s">
        <v>736</v>
      </c>
      <c r="H82" s="20"/>
    </row>
    <row r="83" spans="1:8" x14ac:dyDescent="0.25">
      <c r="A83" s="22" t="s">
        <v>999</v>
      </c>
      <c r="B83" s="22" t="s">
        <v>1013</v>
      </c>
      <c r="C83" s="152">
        <v>2.38557583028194E-3</v>
      </c>
      <c r="D83" s="22" t="s">
        <v>733</v>
      </c>
      <c r="E83" s="22" t="s">
        <v>733</v>
      </c>
      <c r="F83" s="22" t="s">
        <v>733</v>
      </c>
      <c r="G83" s="152">
        <f>C83</f>
        <v>2.38557583028194E-3</v>
      </c>
      <c r="H83" s="20"/>
    </row>
    <row r="84" spans="1:8" x14ac:dyDescent="0.25">
      <c r="A84" s="22" t="s">
        <v>1000</v>
      </c>
      <c r="B84" s="22" t="s">
        <v>1011</v>
      </c>
      <c r="C84" s="153">
        <v>7.2362859353364728E-4</v>
      </c>
      <c r="D84" s="22" t="s">
        <v>733</v>
      </c>
      <c r="E84" s="22" t="s">
        <v>733</v>
      </c>
      <c r="F84" s="22" t="s">
        <v>733</v>
      </c>
      <c r="G84" s="153">
        <f t="shared" ref="G84:G86" si="0">C84</f>
        <v>7.2362859353364728E-4</v>
      </c>
      <c r="H84" s="20"/>
    </row>
    <row r="85" spans="1:8" x14ac:dyDescent="0.25">
      <c r="A85" s="22" t="s">
        <v>1001</v>
      </c>
      <c r="B85" s="22" t="s">
        <v>1012</v>
      </c>
      <c r="C85" s="153">
        <v>7.0720774129956671E-4</v>
      </c>
      <c r="D85" s="22" t="s">
        <v>733</v>
      </c>
      <c r="E85" s="22" t="s">
        <v>733</v>
      </c>
      <c r="F85" s="22" t="s">
        <v>733</v>
      </c>
      <c r="G85" s="153">
        <f t="shared" si="0"/>
        <v>7.0720774129956671E-4</v>
      </c>
      <c r="H85" s="20"/>
    </row>
    <row r="86" spans="1:8" x14ac:dyDescent="0.25">
      <c r="A86" s="22" t="s">
        <v>1015</v>
      </c>
      <c r="B86" s="22" t="s">
        <v>1014</v>
      </c>
      <c r="C86" s="153">
        <v>1.4823589444111652E-3</v>
      </c>
      <c r="D86" s="22" t="s">
        <v>733</v>
      </c>
      <c r="E86" s="22" t="s">
        <v>733</v>
      </c>
      <c r="F86" s="22" t="s">
        <v>733</v>
      </c>
      <c r="G86" s="153">
        <f t="shared" si="0"/>
        <v>1.4823589444111652E-3</v>
      </c>
      <c r="H86" s="20"/>
    </row>
    <row r="87" spans="1:8" outlineLevel="1" x14ac:dyDescent="0.25">
      <c r="A87" s="22" t="s">
        <v>1002</v>
      </c>
      <c r="H87" s="20"/>
    </row>
    <row r="88" spans="1:8" outlineLevel="1" x14ac:dyDescent="0.25">
      <c r="A88" s="22" t="s">
        <v>1003</v>
      </c>
      <c r="H88" s="20"/>
    </row>
    <row r="89" spans="1:8" outlineLevel="1" x14ac:dyDescent="0.25">
      <c r="A89" s="22" t="s">
        <v>1004</v>
      </c>
      <c r="H89" s="20"/>
    </row>
    <row r="90" spans="1:8" outlineLevel="1" x14ac:dyDescent="0.25">
      <c r="A90" s="22" t="s">
        <v>1005</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Q32" sqref="Q3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56" t="s">
        <v>1602</v>
      </c>
      <c r="E6" s="156"/>
      <c r="F6" s="156"/>
      <c r="G6" s="156"/>
      <c r="H6" s="156"/>
      <c r="I6" s="6"/>
      <c r="J6" s="7"/>
    </row>
    <row r="7" spans="2:10" ht="26.25" x14ac:dyDescent="0.25">
      <c r="B7" s="5"/>
      <c r="C7" s="6"/>
      <c r="D7" s="6"/>
      <c r="E7" s="6"/>
      <c r="F7" s="10" t="s">
        <v>11</v>
      </c>
      <c r="G7" s="6"/>
      <c r="H7" s="6"/>
      <c r="I7" s="6"/>
      <c r="J7" s="7"/>
    </row>
    <row r="8" spans="2:10" ht="26.25" x14ac:dyDescent="0.25">
      <c r="B8" s="5"/>
      <c r="C8" s="6"/>
      <c r="D8" s="6"/>
      <c r="E8" s="6"/>
      <c r="F8" s="10" t="s">
        <v>1607</v>
      </c>
      <c r="G8" s="6"/>
      <c r="H8" s="6"/>
      <c r="I8" s="6"/>
      <c r="J8" s="7"/>
    </row>
    <row r="9" spans="2:10" ht="21" x14ac:dyDescent="0.25">
      <c r="B9" s="5"/>
      <c r="C9" s="6"/>
      <c r="D9" s="6"/>
      <c r="E9" s="6"/>
      <c r="F9" s="11" t="s">
        <v>1671</v>
      </c>
      <c r="G9" s="6"/>
      <c r="H9" s="6"/>
      <c r="I9" s="6"/>
      <c r="J9" s="7"/>
    </row>
    <row r="10" spans="2:10" ht="21" x14ac:dyDescent="0.25">
      <c r="B10" s="5"/>
      <c r="C10" s="6"/>
      <c r="D10" s="6"/>
      <c r="E10" s="6"/>
      <c r="F10" s="11" t="s">
        <v>1672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59" t="s">
        <v>14</v>
      </c>
      <c r="E24" s="160" t="s">
        <v>15</v>
      </c>
      <c r="F24" s="160"/>
      <c r="G24" s="160"/>
      <c r="H24" s="160"/>
      <c r="I24" s="6"/>
      <c r="J24" s="7"/>
    </row>
    <row r="25" spans="2:10" x14ac:dyDescent="0.25">
      <c r="B25" s="5"/>
      <c r="C25" s="6"/>
      <c r="D25" s="6"/>
      <c r="H25" s="6"/>
      <c r="I25" s="6"/>
      <c r="J25" s="7"/>
    </row>
    <row r="26" spans="2:10" x14ac:dyDescent="0.25">
      <c r="B26" s="5"/>
      <c r="C26" s="6"/>
      <c r="D26" s="159" t="s">
        <v>16</v>
      </c>
      <c r="E26" s="160"/>
      <c r="F26" s="160"/>
      <c r="G26" s="160"/>
      <c r="H26" s="160"/>
      <c r="I26" s="6"/>
      <c r="J26" s="7"/>
    </row>
    <row r="27" spans="2:10" x14ac:dyDescent="0.25">
      <c r="B27" s="5"/>
      <c r="C27" s="6"/>
      <c r="D27" s="14"/>
      <c r="E27" s="14"/>
      <c r="F27" s="14"/>
      <c r="G27" s="14"/>
      <c r="H27" s="14"/>
      <c r="I27" s="6"/>
      <c r="J27" s="7"/>
    </row>
    <row r="28" spans="2:10" x14ac:dyDescent="0.25">
      <c r="B28" s="5"/>
      <c r="C28" s="6"/>
      <c r="D28" s="159" t="s">
        <v>17</v>
      </c>
      <c r="E28" s="160" t="s">
        <v>15</v>
      </c>
      <c r="F28" s="160"/>
      <c r="G28" s="160"/>
      <c r="H28" s="160"/>
      <c r="I28" s="6"/>
      <c r="J28" s="7"/>
    </row>
    <row r="29" spans="2:10" x14ac:dyDescent="0.25">
      <c r="B29" s="5"/>
      <c r="C29" s="6"/>
      <c r="D29" s="14"/>
      <c r="E29" s="14"/>
      <c r="F29" s="14"/>
      <c r="G29" s="14"/>
      <c r="H29" s="14"/>
      <c r="I29" s="6"/>
      <c r="J29" s="7"/>
    </row>
    <row r="30" spans="2:10" x14ac:dyDescent="0.25">
      <c r="B30" s="5"/>
      <c r="C30" s="6"/>
      <c r="D30" s="159" t="s">
        <v>18</v>
      </c>
      <c r="E30" s="160" t="s">
        <v>15</v>
      </c>
      <c r="F30" s="160"/>
      <c r="G30" s="160"/>
      <c r="H30" s="160"/>
      <c r="I30" s="6"/>
      <c r="J30" s="7"/>
    </row>
    <row r="31" spans="2:10" x14ac:dyDescent="0.25">
      <c r="B31" s="5"/>
      <c r="C31" s="6"/>
      <c r="D31" s="14"/>
      <c r="E31" s="14"/>
      <c r="F31" s="14"/>
      <c r="G31" s="14"/>
      <c r="H31" s="14"/>
      <c r="I31" s="6"/>
      <c r="J31" s="7"/>
    </row>
    <row r="32" spans="2:10" x14ac:dyDescent="0.25">
      <c r="B32" s="5"/>
      <c r="C32" s="6"/>
      <c r="D32" s="159" t="s">
        <v>19</v>
      </c>
      <c r="E32" s="160" t="s">
        <v>15</v>
      </c>
      <c r="F32" s="160"/>
      <c r="G32" s="160"/>
      <c r="H32" s="160"/>
      <c r="I32" s="6"/>
      <c r="J32" s="7"/>
    </row>
    <row r="33" spans="2:10" x14ac:dyDescent="0.25">
      <c r="B33" s="5"/>
      <c r="C33" s="6"/>
      <c r="I33" s="6"/>
      <c r="J33" s="7"/>
    </row>
    <row r="34" spans="2:10" x14ac:dyDescent="0.25">
      <c r="B34" s="5"/>
      <c r="C34" s="6"/>
      <c r="D34" s="159" t="s">
        <v>20</v>
      </c>
      <c r="E34" s="160" t="s">
        <v>15</v>
      </c>
      <c r="F34" s="160"/>
      <c r="G34" s="160"/>
      <c r="H34" s="160"/>
      <c r="I34" s="6"/>
      <c r="J34" s="7"/>
    </row>
    <row r="35" spans="2:10" x14ac:dyDescent="0.25">
      <c r="B35" s="5"/>
      <c r="C35" s="6"/>
      <c r="D35" s="6"/>
      <c r="E35" s="6"/>
      <c r="F35" s="6"/>
      <c r="G35" s="6"/>
      <c r="H35" s="6"/>
      <c r="I35" s="6"/>
      <c r="J35" s="7"/>
    </row>
    <row r="36" spans="2:10" x14ac:dyDescent="0.25">
      <c r="B36" s="5"/>
      <c r="C36" s="6"/>
      <c r="D36" s="157" t="s">
        <v>21</v>
      </c>
      <c r="E36" s="158"/>
      <c r="F36" s="158"/>
      <c r="G36" s="158"/>
      <c r="H36" s="158"/>
      <c r="I36" s="6"/>
      <c r="J36" s="7"/>
    </row>
    <row r="37" spans="2:10" x14ac:dyDescent="0.25">
      <c r="B37" s="5"/>
      <c r="C37" s="6"/>
      <c r="D37" s="6"/>
      <c r="E37" s="6"/>
      <c r="F37" s="13"/>
      <c r="G37" s="6"/>
      <c r="H37" s="6"/>
      <c r="I37" s="6"/>
      <c r="J37" s="7"/>
    </row>
    <row r="38" spans="2:10" x14ac:dyDescent="0.25">
      <c r="B38" s="5"/>
      <c r="C38" s="6"/>
      <c r="D38" s="157" t="s">
        <v>1024</v>
      </c>
      <c r="E38" s="158"/>
      <c r="F38" s="158"/>
      <c r="G38" s="158"/>
      <c r="H38" s="158"/>
      <c r="I38" s="6"/>
      <c r="J38" s="7"/>
    </row>
    <row r="39" spans="2:10" x14ac:dyDescent="0.25">
      <c r="B39" s="5"/>
      <c r="C39" s="6"/>
      <c r="I39" s="6"/>
      <c r="J39" s="7"/>
    </row>
    <row r="40" spans="2:10" x14ac:dyDescent="0.25">
      <c r="B40" s="5"/>
      <c r="C40" s="6"/>
      <c r="D40" s="157" t="s">
        <v>1565</v>
      </c>
      <c r="E40" s="158" t="s">
        <v>15</v>
      </c>
      <c r="F40" s="158"/>
      <c r="G40" s="158"/>
      <c r="H40" s="158"/>
      <c r="I40" s="6"/>
      <c r="J40" s="7"/>
    </row>
    <row r="41" spans="2:10" x14ac:dyDescent="0.25">
      <c r="B41" s="5"/>
      <c r="C41" s="6"/>
      <c r="D41" s="6"/>
      <c r="E41" s="14"/>
      <c r="F41" s="14"/>
      <c r="G41" s="14"/>
      <c r="H41" s="14"/>
      <c r="I41" s="6"/>
      <c r="J41" s="7"/>
    </row>
    <row r="42" spans="2:10" x14ac:dyDescent="0.25">
      <c r="B42" s="5"/>
      <c r="C42" s="6"/>
      <c r="D42" s="157" t="s">
        <v>1566</v>
      </c>
      <c r="E42" s="158"/>
      <c r="F42" s="158"/>
      <c r="G42" s="158"/>
      <c r="H42" s="15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zoomScale="73" zoomScaleNormal="75" workbookViewId="0">
      <selection activeCell="C290" sqref="C290"/>
    </sheetView>
  </sheetViews>
  <sheetFormatPr defaultColWidth="8.7109375" defaultRowHeight="15" outlineLevelRow="1" x14ac:dyDescent="0.25"/>
  <cols>
    <col min="1" max="1" width="13.28515625" style="22" customWidth="1"/>
    <col min="2" max="2" width="60.7109375" style="22" customWidth="1"/>
    <col min="3" max="3" width="39.28515625" style="22" bestFit="1" customWidth="1"/>
    <col min="4" max="4" width="35.28515625" style="22" bestFit="1" customWidth="1"/>
    <col min="5" max="5" width="6.7109375" style="22" customWidth="1"/>
    <col min="6" max="6" width="41.7109375" style="22" customWidth="1"/>
    <col min="7" max="7" width="41.7109375" style="20" customWidth="1"/>
    <col min="8" max="8" width="7.28515625" style="22" customWidth="1"/>
    <col min="9" max="9" width="38.28515625" style="22" customWidth="1"/>
    <col min="10" max="10" width="38.28515625" style="22" hidden="1" customWidth="1"/>
    <col min="11" max="11" width="47.7109375" style="22" customWidth="1"/>
    <col min="12" max="12" width="7.28515625" style="22" hidden="1" customWidth="1"/>
    <col min="13" max="13" width="25.7109375" style="22" customWidth="1"/>
    <col min="14" max="14" width="25.7109375" style="20" customWidth="1"/>
    <col min="15" max="16384" width="8.7109375" style="51"/>
  </cols>
  <sheetData>
    <row r="1" spans="1:13" ht="31.5" x14ac:dyDescent="0.25">
      <c r="A1" s="19" t="s">
        <v>1025</v>
      </c>
      <c r="B1" s="19"/>
      <c r="C1" s="20"/>
      <c r="D1" s="20"/>
      <c r="E1" s="20"/>
      <c r="F1" s="134" t="s">
        <v>1603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1056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1473</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11</v>
      </c>
      <c r="E14" s="28"/>
      <c r="F14" s="28"/>
      <c r="H14" s="20"/>
      <c r="L14" s="20"/>
      <c r="M14" s="20"/>
    </row>
    <row r="15" spans="1:13" x14ac:dyDescent="0.25">
      <c r="A15" s="22" t="s">
        <v>33</v>
      </c>
      <c r="B15" s="36" t="s">
        <v>34</v>
      </c>
      <c r="C15" s="22" t="s">
        <v>1607</v>
      </c>
      <c r="E15" s="28"/>
      <c r="F15" s="28"/>
      <c r="H15" s="20"/>
      <c r="L15" s="20"/>
      <c r="M15" s="20"/>
    </row>
    <row r="16" spans="1:13" ht="30" x14ac:dyDescent="0.25">
      <c r="A16" s="22" t="s">
        <v>35</v>
      </c>
      <c r="B16" s="36" t="s">
        <v>1579</v>
      </c>
      <c r="C16" s="22" t="s">
        <v>1608</v>
      </c>
      <c r="E16" s="28"/>
      <c r="F16" s="28"/>
      <c r="H16" s="20"/>
      <c r="L16" s="20"/>
      <c r="M16" s="20"/>
    </row>
    <row r="17" spans="1:21" ht="60" x14ac:dyDescent="0.25">
      <c r="A17" s="22" t="s">
        <v>37</v>
      </c>
      <c r="B17" s="36" t="s">
        <v>36</v>
      </c>
      <c r="C17" s="143" t="s">
        <v>1609</v>
      </c>
      <c r="E17" s="28"/>
      <c r="F17" s="28"/>
      <c r="H17" s="20"/>
      <c r="L17" s="20"/>
      <c r="M17" s="20"/>
    </row>
    <row r="18" spans="1:21" outlineLevel="1" x14ac:dyDescent="0.25">
      <c r="A18" s="22" t="s">
        <v>1578</v>
      </c>
      <c r="B18" s="36" t="s">
        <v>38</v>
      </c>
      <c r="C18" s="22" t="s">
        <v>1673</v>
      </c>
      <c r="E18" s="28"/>
      <c r="F18" s="28"/>
      <c r="H18" s="20"/>
      <c r="L18" s="20"/>
      <c r="M18" s="20"/>
    </row>
    <row r="19" spans="1:21" outlineLevel="1" x14ac:dyDescent="0.25">
      <c r="A19" s="22" t="s">
        <v>1598</v>
      </c>
      <c r="B19" s="36" t="s">
        <v>1601</v>
      </c>
      <c r="E19" s="28"/>
      <c r="F19" s="28"/>
      <c r="H19" s="20"/>
      <c r="L19" s="20"/>
      <c r="M19" s="20"/>
    </row>
    <row r="20" spans="1:21" outlineLevel="1" x14ac:dyDescent="0.25">
      <c r="A20" s="22" t="s">
        <v>40</v>
      </c>
      <c r="B20" s="37" t="s">
        <v>39</v>
      </c>
      <c r="E20" s="28"/>
      <c r="F20" s="28"/>
      <c r="H20" s="20"/>
      <c r="L20" s="20"/>
      <c r="M20" s="20"/>
    </row>
    <row r="21" spans="1:21" outlineLevel="1" x14ac:dyDescent="0.25">
      <c r="A21" s="22" t="s">
        <v>42</v>
      </c>
      <c r="B21" s="37" t="s">
        <v>41</v>
      </c>
      <c r="E21" s="28"/>
      <c r="F21" s="28"/>
      <c r="H21" s="20"/>
      <c r="L21" s="20"/>
      <c r="M21" s="20"/>
    </row>
    <row r="22" spans="1:21" outlineLevel="1" x14ac:dyDescent="0.25">
      <c r="A22" s="22" t="s">
        <v>43</v>
      </c>
      <c r="B22" s="37"/>
      <c r="E22" s="28"/>
      <c r="F22" s="28"/>
      <c r="H22" s="20"/>
      <c r="L22" s="20"/>
      <c r="M22" s="20"/>
    </row>
    <row r="23" spans="1:21" outlineLevel="1" x14ac:dyDescent="0.25">
      <c r="A23" s="22" t="s">
        <v>44</v>
      </c>
      <c r="B23" s="37"/>
      <c r="E23" s="28"/>
      <c r="F23" s="28"/>
      <c r="H23" s="20"/>
      <c r="L23" s="20"/>
      <c r="M23" s="20"/>
    </row>
    <row r="24" spans="1:21" outlineLevel="1" x14ac:dyDescent="0.25">
      <c r="A24" s="22" t="s">
        <v>45</v>
      </c>
      <c r="B24" s="37"/>
      <c r="E24" s="28"/>
      <c r="F24" s="28"/>
      <c r="H24" s="20"/>
      <c r="L24" s="20"/>
      <c r="M24" s="20"/>
    </row>
    <row r="25" spans="1:21" outlineLevel="1" x14ac:dyDescent="0.25">
      <c r="A25" s="22" t="s">
        <v>46</v>
      </c>
      <c r="B25" s="37"/>
      <c r="E25" s="28"/>
      <c r="F25" s="28"/>
      <c r="H25" s="20"/>
      <c r="L25" s="20"/>
      <c r="M25" s="20"/>
    </row>
    <row r="26" spans="1:21" ht="18.75" x14ac:dyDescent="0.25">
      <c r="A26" s="34"/>
      <c r="B26" s="33" t="s">
        <v>25</v>
      </c>
      <c r="C26" s="34"/>
      <c r="D26" s="34"/>
      <c r="E26" s="34"/>
      <c r="F26" s="34"/>
      <c r="G26" s="35"/>
      <c r="H26" s="20"/>
      <c r="L26" s="20"/>
      <c r="M26" s="20"/>
    </row>
    <row r="27" spans="1:21" x14ac:dyDescent="0.25">
      <c r="A27" s="22" t="s">
        <v>47</v>
      </c>
      <c r="B27" s="38" t="s">
        <v>1596</v>
      </c>
      <c r="C27" s="22" t="s">
        <v>1610</v>
      </c>
      <c r="D27" s="39"/>
      <c r="E27" s="39"/>
      <c r="F27" s="39"/>
      <c r="H27" s="20"/>
      <c r="L27" s="20"/>
      <c r="M27" s="20"/>
    </row>
    <row r="28" spans="1:21" x14ac:dyDescent="0.25">
      <c r="A28" s="22" t="s">
        <v>48</v>
      </c>
      <c r="B28" s="121" t="s">
        <v>1564</v>
      </c>
      <c r="C28" s="113" t="s">
        <v>1605</v>
      </c>
      <c r="D28" s="39"/>
      <c r="E28" s="39"/>
      <c r="F28" s="39"/>
      <c r="H28" s="20"/>
      <c r="L28" s="20"/>
      <c r="U28" s="39" t="s">
        <v>1604</v>
      </c>
    </row>
    <row r="29" spans="1:21" x14ac:dyDescent="0.25">
      <c r="A29" s="22" t="s">
        <v>50</v>
      </c>
      <c r="B29" s="38" t="s">
        <v>49</v>
      </c>
      <c r="C29" s="22" t="s">
        <v>1611</v>
      </c>
      <c r="E29" s="39"/>
      <c r="F29" s="39"/>
      <c r="H29" s="20"/>
      <c r="L29" s="20"/>
      <c r="U29" s="22" t="s">
        <v>1605</v>
      </c>
    </row>
    <row r="30" spans="1:21" ht="75" outlineLevel="1" x14ac:dyDescent="0.25">
      <c r="A30" s="22" t="s">
        <v>52</v>
      </c>
      <c r="B30" s="38" t="s">
        <v>51</v>
      </c>
      <c r="C30" s="143" t="s">
        <v>1612</v>
      </c>
      <c r="E30" s="39"/>
      <c r="F30" s="39"/>
      <c r="H30" s="20"/>
      <c r="L30" s="20"/>
      <c r="U30" s="113" t="s">
        <v>1606</v>
      </c>
    </row>
    <row r="31" spans="1:21" outlineLevel="1" x14ac:dyDescent="0.25">
      <c r="A31" s="22" t="s">
        <v>53</v>
      </c>
      <c r="B31" s="38"/>
      <c r="E31" s="39"/>
      <c r="F31" s="39"/>
      <c r="H31" s="20"/>
      <c r="L31" s="20"/>
      <c r="M31" s="20"/>
    </row>
    <row r="32" spans="1:21" outlineLevel="1" x14ac:dyDescent="0.25">
      <c r="A32" s="22" t="s">
        <v>54</v>
      </c>
      <c r="B32" s="38"/>
      <c r="E32" s="39"/>
      <c r="F32" s="39"/>
      <c r="H32" s="20"/>
      <c r="L32" s="20"/>
      <c r="M32" s="20"/>
    </row>
    <row r="33" spans="1:14" outlineLevel="1" x14ac:dyDescent="0.25">
      <c r="A33" s="22" t="s">
        <v>55</v>
      </c>
      <c r="B33" s="38"/>
      <c r="E33" s="39"/>
      <c r="F33" s="39"/>
      <c r="H33" s="20"/>
      <c r="L33" s="20"/>
      <c r="M33" s="20"/>
    </row>
    <row r="34" spans="1:14" outlineLevel="1" x14ac:dyDescent="0.25">
      <c r="A34" s="22" t="s">
        <v>56</v>
      </c>
      <c r="B34" s="38"/>
      <c r="E34" s="39"/>
      <c r="F34" s="39"/>
      <c r="H34" s="20"/>
      <c r="L34" s="20"/>
      <c r="M34" s="20"/>
    </row>
    <row r="35" spans="1:14" outlineLevel="1" x14ac:dyDescent="0.25">
      <c r="A35" s="22" t="s">
        <v>57</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58</v>
      </c>
      <c r="C37" s="41" t="s">
        <v>59</v>
      </c>
      <c r="D37" s="43"/>
      <c r="E37" s="43"/>
      <c r="F37" s="43"/>
      <c r="G37" s="44"/>
      <c r="H37" s="20"/>
      <c r="L37" s="20"/>
      <c r="M37" s="20"/>
    </row>
    <row r="38" spans="1:14" x14ac:dyDescent="0.25">
      <c r="A38" s="22" t="s">
        <v>3</v>
      </c>
      <c r="B38" s="39" t="s">
        <v>905</v>
      </c>
      <c r="C38" s="94">
        <v>42286.006237779999</v>
      </c>
      <c r="F38" s="39"/>
      <c r="H38" s="20"/>
      <c r="L38" s="20"/>
      <c r="M38" s="20"/>
    </row>
    <row r="39" spans="1:14" x14ac:dyDescent="0.25">
      <c r="A39" s="22" t="s">
        <v>60</v>
      </c>
      <c r="B39" s="39" t="s">
        <v>61</v>
      </c>
      <c r="C39" s="94">
        <v>22227.337899999999</v>
      </c>
      <c r="F39" s="39"/>
      <c r="H39" s="20"/>
      <c r="L39" s="20"/>
      <c r="M39" s="20"/>
      <c r="N39" s="51"/>
    </row>
    <row r="40" spans="1:14" outlineLevel="1" x14ac:dyDescent="0.25">
      <c r="A40" s="22" t="s">
        <v>62</v>
      </c>
      <c r="B40" s="45" t="s">
        <v>63</v>
      </c>
      <c r="C40" s="94" t="s">
        <v>733</v>
      </c>
      <c r="F40" s="39"/>
      <c r="H40" s="20"/>
      <c r="L40" s="20"/>
      <c r="M40" s="20"/>
      <c r="N40" s="51"/>
    </row>
    <row r="41" spans="1:14" outlineLevel="1" x14ac:dyDescent="0.25">
      <c r="A41" s="22" t="s">
        <v>64</v>
      </c>
      <c r="B41" s="45" t="s">
        <v>65</v>
      </c>
      <c r="C41" s="94" t="s">
        <v>733</v>
      </c>
      <c r="F41" s="39"/>
      <c r="H41" s="20"/>
      <c r="L41" s="20"/>
      <c r="M41" s="20"/>
      <c r="N41" s="51"/>
    </row>
    <row r="42" spans="1:14" outlineLevel="1" x14ac:dyDescent="0.25">
      <c r="A42" s="22" t="s">
        <v>66</v>
      </c>
      <c r="B42" s="45"/>
      <c r="C42" s="94"/>
      <c r="F42" s="39"/>
      <c r="H42" s="20"/>
      <c r="L42" s="20"/>
      <c r="M42" s="20"/>
      <c r="N42" s="51"/>
    </row>
    <row r="43" spans="1:14" outlineLevel="1" x14ac:dyDescent="0.25">
      <c r="A43" s="20" t="s">
        <v>1069</v>
      </c>
      <c r="B43" s="39"/>
      <c r="F43" s="39"/>
      <c r="H43" s="20"/>
      <c r="L43" s="20"/>
      <c r="M43" s="20"/>
      <c r="N43" s="51"/>
    </row>
    <row r="44" spans="1:14" ht="15" customHeight="1" x14ac:dyDescent="0.25">
      <c r="A44" s="41"/>
      <c r="B44" s="41" t="s">
        <v>67</v>
      </c>
      <c r="C44" s="41" t="s">
        <v>1508</v>
      </c>
      <c r="D44" s="41" t="s">
        <v>1550</v>
      </c>
      <c r="E44" s="41"/>
      <c r="F44" s="41" t="s">
        <v>1549</v>
      </c>
      <c r="G44" s="41" t="s">
        <v>68</v>
      </c>
      <c r="I44" s="20"/>
      <c r="J44" s="20"/>
      <c r="K44" s="51"/>
      <c r="L44" s="51"/>
      <c r="M44" s="51"/>
      <c r="N44" s="51"/>
    </row>
    <row r="45" spans="1:14" x14ac:dyDescent="0.25">
      <c r="A45" s="22" t="s">
        <v>7</v>
      </c>
      <c r="B45" s="39" t="s">
        <v>69</v>
      </c>
      <c r="C45" s="93">
        <v>0.03</v>
      </c>
      <c r="D45" s="93">
        <f>IF(OR(C38="[For completion]",C39="[For completion]"),"Please complete G.3.1.1 and G.3.1.2",(C38/C39-1-MAX(C45,F45)))</f>
        <v>0.84980075136691546</v>
      </c>
      <c r="E45" s="93"/>
      <c r="F45" s="93">
        <v>5.2631578947368363E-2</v>
      </c>
      <c r="G45" s="22" t="s">
        <v>733</v>
      </c>
      <c r="H45" s="20"/>
      <c r="L45" s="20"/>
      <c r="M45" s="20"/>
      <c r="N45" s="51"/>
    </row>
    <row r="46" spans="1:14" outlineLevel="1" x14ac:dyDescent="0.25">
      <c r="C46" s="93"/>
      <c r="D46" s="93"/>
      <c r="E46" s="93"/>
      <c r="F46" s="93"/>
      <c r="G46" s="57"/>
      <c r="H46" s="20"/>
      <c r="L46" s="20"/>
      <c r="M46" s="20"/>
      <c r="N46" s="51"/>
    </row>
    <row r="47" spans="1:14" outlineLevel="1" x14ac:dyDescent="0.25">
      <c r="A47" s="131" t="s">
        <v>1580</v>
      </c>
      <c r="B47" s="131" t="s">
        <v>1581</v>
      </c>
      <c r="C47" s="135">
        <f>IF(OR(C38="[For completion]",C39="[For completion]"),"", C38-C39)</f>
        <v>20058.66833778</v>
      </c>
      <c r="D47" s="93"/>
      <c r="E47" s="93"/>
      <c r="F47" s="93"/>
      <c r="G47" s="57"/>
      <c r="H47" s="20"/>
      <c r="L47" s="20"/>
      <c r="M47" s="20"/>
      <c r="N47" s="51"/>
    </row>
    <row r="48" spans="1:14" outlineLevel="1" x14ac:dyDescent="0.25">
      <c r="A48" s="22" t="s">
        <v>70</v>
      </c>
      <c r="C48" s="57"/>
      <c r="D48" s="57"/>
      <c r="E48" s="57"/>
      <c r="F48" s="57"/>
      <c r="G48" s="57"/>
      <c r="H48" s="20"/>
      <c r="L48" s="20"/>
      <c r="M48" s="20"/>
      <c r="N48" s="51"/>
    </row>
    <row r="49" spans="1:14" outlineLevel="1" x14ac:dyDescent="0.25">
      <c r="A49" s="22" t="s">
        <v>72</v>
      </c>
      <c r="B49" s="37" t="s">
        <v>71</v>
      </c>
      <c r="C49" s="57"/>
      <c r="D49" s="57">
        <v>6.9499999999999895E-2</v>
      </c>
      <c r="E49" s="57"/>
      <c r="F49" s="57"/>
      <c r="G49" s="57"/>
      <c r="H49" s="20"/>
      <c r="L49" s="20"/>
      <c r="M49" s="20"/>
      <c r="N49" s="51"/>
    </row>
    <row r="50" spans="1:14" outlineLevel="1" x14ac:dyDescent="0.25">
      <c r="A50" s="22" t="s">
        <v>74</v>
      </c>
      <c r="B50" s="37" t="s">
        <v>73</v>
      </c>
      <c r="C50" s="57"/>
      <c r="D50" s="57"/>
      <c r="E50" s="57"/>
      <c r="F50" s="57"/>
      <c r="G50" s="57"/>
      <c r="H50" s="20"/>
      <c r="L50" s="20"/>
      <c r="M50" s="20"/>
      <c r="N50" s="51"/>
    </row>
    <row r="51" spans="1:14" outlineLevel="1" x14ac:dyDescent="0.25">
      <c r="A51" s="22" t="s">
        <v>75</v>
      </c>
      <c r="B51" s="37"/>
      <c r="C51" s="57"/>
      <c r="D51" s="57"/>
      <c r="E51" s="57"/>
      <c r="F51" s="57"/>
      <c r="G51" s="57"/>
      <c r="H51" s="20"/>
      <c r="L51" s="20"/>
      <c r="M51" s="20"/>
      <c r="N51" s="51"/>
    </row>
    <row r="52" spans="1:14" ht="15" customHeight="1" x14ac:dyDescent="0.25">
      <c r="A52" s="41"/>
      <c r="B52" s="42" t="s">
        <v>76</v>
      </c>
      <c r="C52" s="41" t="s">
        <v>59</v>
      </c>
      <c r="D52" s="41"/>
      <c r="E52" s="43"/>
      <c r="F52" s="44" t="s">
        <v>77</v>
      </c>
      <c r="G52" s="44"/>
      <c r="H52" s="20"/>
      <c r="L52" s="20"/>
      <c r="M52" s="20"/>
      <c r="N52" s="51"/>
    </row>
    <row r="53" spans="1:14" x14ac:dyDescent="0.25">
      <c r="A53" s="22" t="s">
        <v>78</v>
      </c>
      <c r="B53" s="39" t="s">
        <v>79</v>
      </c>
      <c r="C53" s="94">
        <f>C38</f>
        <v>42286.006237779999</v>
      </c>
      <c r="E53" s="46"/>
      <c r="F53" s="100">
        <f>IF($C$58=0,"",IF(C53="[for completion]","",C53/$C$58))</f>
        <v>1</v>
      </c>
      <c r="G53" s="47"/>
      <c r="H53" s="20"/>
      <c r="L53" s="20"/>
      <c r="M53" s="20"/>
      <c r="N53" s="51"/>
    </row>
    <row r="54" spans="1:14" x14ac:dyDescent="0.25">
      <c r="A54" s="22" t="s">
        <v>80</v>
      </c>
      <c r="B54" s="39" t="s">
        <v>81</v>
      </c>
      <c r="C54" s="94">
        <v>0</v>
      </c>
      <c r="E54" s="46"/>
      <c r="F54" s="100">
        <f>IF($C$58=0,"",IF(C54="[for completion]","",C54/$C$58))</f>
        <v>0</v>
      </c>
      <c r="G54" s="47"/>
      <c r="H54" s="20"/>
      <c r="L54" s="20"/>
      <c r="M54" s="20"/>
      <c r="N54" s="51"/>
    </row>
    <row r="55" spans="1:14" x14ac:dyDescent="0.25">
      <c r="A55" s="22" t="s">
        <v>82</v>
      </c>
      <c r="B55" s="39" t="s">
        <v>83</v>
      </c>
      <c r="C55" s="94">
        <v>0</v>
      </c>
      <c r="E55" s="46"/>
      <c r="F55" s="100">
        <f>IF($C$58=0,"",IF(C55="[for completion]","",C55/$C$58))</f>
        <v>0</v>
      </c>
      <c r="G55" s="47"/>
      <c r="H55" s="20"/>
      <c r="L55" s="20"/>
      <c r="M55" s="20"/>
      <c r="N55" s="51"/>
    </row>
    <row r="56" spans="1:14" x14ac:dyDescent="0.25">
      <c r="A56" s="22" t="s">
        <v>84</v>
      </c>
      <c r="B56" s="39" t="s">
        <v>85</v>
      </c>
      <c r="C56" s="94">
        <v>0</v>
      </c>
      <c r="E56" s="46"/>
      <c r="F56" s="100">
        <f>IF($C$58=0,"",IF(C56="[for completion]","",C56/$C$58))</f>
        <v>0</v>
      </c>
      <c r="G56" s="47"/>
      <c r="H56" s="20"/>
      <c r="L56" s="20"/>
      <c r="M56" s="20"/>
      <c r="N56" s="51"/>
    </row>
    <row r="57" spans="1:14" x14ac:dyDescent="0.25">
      <c r="A57" s="22" t="s">
        <v>86</v>
      </c>
      <c r="B57" s="22" t="s">
        <v>87</v>
      </c>
      <c r="C57" s="94">
        <v>0</v>
      </c>
      <c r="E57" s="46"/>
      <c r="F57" s="100">
        <f>IF($C$58=0,"",IF(C57="[for completion]","",C57/$C$58))</f>
        <v>0</v>
      </c>
      <c r="G57" s="47"/>
      <c r="H57" s="20"/>
      <c r="L57" s="20"/>
      <c r="M57" s="20"/>
      <c r="N57" s="51"/>
    </row>
    <row r="58" spans="1:14" x14ac:dyDescent="0.25">
      <c r="A58" s="22" t="s">
        <v>88</v>
      </c>
      <c r="B58" s="48" t="s">
        <v>89</v>
      </c>
      <c r="C58" s="96">
        <f>SUM(C53:C57)</f>
        <v>42286.006237779999</v>
      </c>
      <c r="D58" s="46"/>
      <c r="E58" s="46"/>
      <c r="F58" s="101">
        <f>SUM(F53:F57)</f>
        <v>1</v>
      </c>
      <c r="G58" s="47"/>
      <c r="H58" s="20"/>
      <c r="L58" s="20"/>
      <c r="M58" s="20"/>
      <c r="N58" s="51"/>
    </row>
    <row r="59" spans="1:14" outlineLevel="1" x14ac:dyDescent="0.25">
      <c r="A59" s="22" t="s">
        <v>90</v>
      </c>
      <c r="B59" s="50"/>
      <c r="C59" s="94"/>
      <c r="E59" s="46"/>
      <c r="F59" s="100"/>
      <c r="G59" s="47"/>
      <c r="H59" s="20"/>
      <c r="L59" s="20"/>
      <c r="M59" s="20"/>
      <c r="N59" s="51"/>
    </row>
    <row r="60" spans="1:14" outlineLevel="1" x14ac:dyDescent="0.25">
      <c r="A60" s="22" t="s">
        <v>91</v>
      </c>
      <c r="B60" s="50"/>
      <c r="C60" s="94"/>
      <c r="E60" s="46"/>
      <c r="F60" s="100"/>
      <c r="G60" s="47"/>
      <c r="H60" s="20"/>
      <c r="L60" s="20"/>
      <c r="M60" s="20"/>
      <c r="N60" s="51"/>
    </row>
    <row r="61" spans="1:14" outlineLevel="1" x14ac:dyDescent="0.25">
      <c r="A61" s="22" t="s">
        <v>92</v>
      </c>
      <c r="B61" s="50"/>
      <c r="C61" s="94"/>
      <c r="E61" s="46"/>
      <c r="F61" s="100"/>
      <c r="G61" s="47"/>
      <c r="H61" s="20"/>
      <c r="L61" s="20"/>
      <c r="M61" s="20"/>
      <c r="N61" s="51"/>
    </row>
    <row r="62" spans="1:14" outlineLevel="1" x14ac:dyDescent="0.25">
      <c r="A62" s="22" t="s">
        <v>93</v>
      </c>
      <c r="B62" s="50"/>
      <c r="C62" s="94"/>
      <c r="E62" s="46"/>
      <c r="F62" s="100"/>
      <c r="G62" s="47"/>
      <c r="H62" s="20"/>
      <c r="L62" s="20"/>
      <c r="M62" s="20"/>
      <c r="N62" s="51"/>
    </row>
    <row r="63" spans="1:14" outlineLevel="1" x14ac:dyDescent="0.25">
      <c r="A63" s="22" t="s">
        <v>94</v>
      </c>
      <c r="B63" s="50"/>
      <c r="C63" s="94"/>
      <c r="E63" s="46"/>
      <c r="F63" s="100"/>
      <c r="G63" s="47"/>
      <c r="H63" s="20"/>
      <c r="L63" s="20"/>
      <c r="M63" s="20"/>
      <c r="N63" s="51"/>
    </row>
    <row r="64" spans="1:14" outlineLevel="1" x14ac:dyDescent="0.25">
      <c r="A64" s="22" t="s">
        <v>95</v>
      </c>
      <c r="B64" s="50"/>
      <c r="C64" s="97"/>
      <c r="D64" s="51"/>
      <c r="E64" s="51"/>
      <c r="F64" s="100"/>
      <c r="G64" s="49"/>
      <c r="H64" s="20"/>
      <c r="L64" s="20"/>
      <c r="M64" s="20"/>
      <c r="N64" s="51"/>
    </row>
    <row r="65" spans="1:14" ht="15" customHeight="1" x14ac:dyDescent="0.25">
      <c r="A65" s="41"/>
      <c r="B65" s="42" t="s">
        <v>96</v>
      </c>
      <c r="C65" s="81" t="s">
        <v>915</v>
      </c>
      <c r="D65" s="81" t="s">
        <v>916</v>
      </c>
      <c r="E65" s="43"/>
      <c r="F65" s="44" t="s">
        <v>97</v>
      </c>
      <c r="G65" s="44" t="s">
        <v>98</v>
      </c>
      <c r="H65" s="20"/>
      <c r="L65" s="20"/>
      <c r="M65" s="20"/>
      <c r="N65" s="51"/>
    </row>
    <row r="66" spans="1:14" x14ac:dyDescent="0.25">
      <c r="A66" s="22" t="s">
        <v>99</v>
      </c>
      <c r="B66" s="39" t="s">
        <v>964</v>
      </c>
      <c r="C66" s="98">
        <v>1.6669499999999999</v>
      </c>
      <c r="D66" s="98" t="s">
        <v>736</v>
      </c>
      <c r="E66" s="36"/>
      <c r="F66" s="52"/>
      <c r="G66" s="53"/>
      <c r="H66" s="20"/>
      <c r="L66" s="20"/>
      <c r="M66" s="20"/>
      <c r="N66" s="51"/>
    </row>
    <row r="67" spans="1:14" x14ac:dyDescent="0.25">
      <c r="B67" s="39"/>
      <c r="E67" s="36"/>
      <c r="F67" s="52"/>
      <c r="G67" s="53"/>
      <c r="H67" s="20"/>
      <c r="L67" s="20"/>
      <c r="M67" s="20"/>
      <c r="N67" s="51"/>
    </row>
    <row r="68" spans="1:14" x14ac:dyDescent="0.25">
      <c r="B68" s="39" t="s">
        <v>910</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1045</v>
      </c>
      <c r="C70" s="94">
        <v>15196.24880261</v>
      </c>
      <c r="D70" s="94" t="s">
        <v>736</v>
      </c>
      <c r="E70" s="18"/>
      <c r="F70" s="100">
        <f t="shared" ref="F70:F76" si="0">IF($C$77=0,"",IF(C70="[for completion]","",C70/$C$77))</f>
        <v>0.35936826753416756</v>
      </c>
      <c r="G70" s="100" t="str">
        <f>IF($D$77=0,"",IF(D70="[Mark as ND1 if not relevant]","",D70/$D$77))</f>
        <v/>
      </c>
      <c r="H70" s="20"/>
      <c r="L70" s="20"/>
      <c r="M70" s="20"/>
      <c r="N70" s="51"/>
    </row>
    <row r="71" spans="1:14" x14ac:dyDescent="0.25">
      <c r="A71" s="22" t="s">
        <v>103</v>
      </c>
      <c r="B71" s="18" t="s">
        <v>1046</v>
      </c>
      <c r="C71" s="94">
        <v>14066.643104120001</v>
      </c>
      <c r="D71" s="94" t="s">
        <v>736</v>
      </c>
      <c r="E71" s="18"/>
      <c r="F71" s="100">
        <f t="shared" si="0"/>
        <v>0.33265480369608191</v>
      </c>
      <c r="G71" s="100" t="str">
        <f t="shared" ref="G71:G76" si="1">IF($D$77=0,"",IF(D71="[Mark as ND1 if not relevant]","",D71/$D$77))</f>
        <v/>
      </c>
      <c r="H71" s="20"/>
      <c r="L71" s="20"/>
      <c r="M71" s="20"/>
      <c r="N71" s="51"/>
    </row>
    <row r="72" spans="1:14" x14ac:dyDescent="0.25">
      <c r="A72" s="22" t="s">
        <v>104</v>
      </c>
      <c r="B72" s="18" t="s">
        <v>1047</v>
      </c>
      <c r="C72" s="94">
        <v>6376.4663998599999</v>
      </c>
      <c r="D72" s="94" t="s">
        <v>736</v>
      </c>
      <c r="E72" s="18"/>
      <c r="F72" s="100">
        <f t="shared" si="0"/>
        <v>0.15079377238900871</v>
      </c>
      <c r="G72" s="100" t="str">
        <f t="shared" si="1"/>
        <v/>
      </c>
      <c r="H72" s="20"/>
      <c r="L72" s="20"/>
      <c r="M72" s="20"/>
      <c r="N72" s="51"/>
    </row>
    <row r="73" spans="1:14" x14ac:dyDescent="0.25">
      <c r="A73" s="22" t="s">
        <v>105</v>
      </c>
      <c r="B73" s="18" t="s">
        <v>1048</v>
      </c>
      <c r="C73" s="94">
        <v>2950.86055098</v>
      </c>
      <c r="D73" s="94" t="s">
        <v>736</v>
      </c>
      <c r="E73" s="18"/>
      <c r="F73" s="100">
        <f t="shared" si="0"/>
        <v>6.9783382577841641E-2</v>
      </c>
      <c r="G73" s="100" t="str">
        <f t="shared" si="1"/>
        <v/>
      </c>
      <c r="H73" s="20"/>
      <c r="L73" s="20"/>
      <c r="M73" s="20"/>
      <c r="N73" s="51"/>
    </row>
    <row r="74" spans="1:14" x14ac:dyDescent="0.25">
      <c r="A74" s="22" t="s">
        <v>106</v>
      </c>
      <c r="B74" s="18" t="s">
        <v>1049</v>
      </c>
      <c r="C74" s="94">
        <v>3458.3356201699999</v>
      </c>
      <c r="D74" s="94" t="s">
        <v>736</v>
      </c>
      <c r="E74" s="18"/>
      <c r="F74" s="100">
        <f t="shared" si="0"/>
        <v>8.17843993287828E-2</v>
      </c>
      <c r="G74" s="100" t="str">
        <f t="shared" si="1"/>
        <v/>
      </c>
      <c r="H74" s="20"/>
      <c r="L74" s="20"/>
      <c r="M74" s="20"/>
      <c r="N74" s="51"/>
    </row>
    <row r="75" spans="1:14" x14ac:dyDescent="0.25">
      <c r="A75" s="22" t="s">
        <v>107</v>
      </c>
      <c r="B75" s="18" t="s">
        <v>1050</v>
      </c>
      <c r="C75" s="94">
        <v>236.97254938000003</v>
      </c>
      <c r="D75" s="94" t="s">
        <v>736</v>
      </c>
      <c r="E75" s="18"/>
      <c r="F75" s="100">
        <f t="shared" si="0"/>
        <v>5.6040418678337924E-3</v>
      </c>
      <c r="G75" s="100" t="str">
        <f t="shared" si="1"/>
        <v/>
      </c>
      <c r="H75" s="20"/>
      <c r="L75" s="20"/>
      <c r="M75" s="20"/>
      <c r="N75" s="51"/>
    </row>
    <row r="76" spans="1:14" x14ac:dyDescent="0.25">
      <c r="A76" s="22" t="s">
        <v>108</v>
      </c>
      <c r="B76" s="18" t="s">
        <v>1051</v>
      </c>
      <c r="C76" s="94">
        <v>0.47921065999999995</v>
      </c>
      <c r="D76" s="94" t="s">
        <v>736</v>
      </c>
      <c r="E76" s="18"/>
      <c r="F76" s="100">
        <f t="shared" si="0"/>
        <v>1.1332606283632766E-5</v>
      </c>
      <c r="G76" s="100" t="str">
        <f t="shared" si="1"/>
        <v/>
      </c>
      <c r="H76" s="20"/>
      <c r="L76" s="20"/>
      <c r="M76" s="20"/>
      <c r="N76" s="51"/>
    </row>
    <row r="77" spans="1:14" x14ac:dyDescent="0.25">
      <c r="A77" s="22" t="s">
        <v>109</v>
      </c>
      <c r="B77" s="54" t="s">
        <v>89</v>
      </c>
      <c r="C77" s="96">
        <f>SUM(C70:C76)</f>
        <v>42286.006237779999</v>
      </c>
      <c r="D77" s="96">
        <f>SUM(D70:D76)</f>
        <v>0</v>
      </c>
      <c r="E77" s="39"/>
      <c r="F77" s="101">
        <f>SUM(F70:F76)</f>
        <v>1.0000000000000002</v>
      </c>
      <c r="G77" s="101">
        <f>SUM(G70:G76)</f>
        <v>0</v>
      </c>
      <c r="H77" s="20"/>
      <c r="L77" s="20"/>
      <c r="M77" s="20"/>
      <c r="N77" s="51"/>
    </row>
    <row r="78" spans="1:14" outlineLevel="1" x14ac:dyDescent="0.25">
      <c r="A78" s="22" t="s">
        <v>110</v>
      </c>
      <c r="B78" s="55"/>
      <c r="C78" s="96"/>
      <c r="D78" s="96"/>
      <c r="E78" s="39"/>
      <c r="F78" s="100"/>
      <c r="G78" s="100" t="str">
        <f t="shared" ref="G78:G87" si="2">IF($D$77=0,"",IF(D78="[for completion]","",D78/$D$77))</f>
        <v/>
      </c>
      <c r="H78" s="20"/>
      <c r="L78" s="20"/>
      <c r="M78" s="20"/>
      <c r="N78" s="51"/>
    </row>
    <row r="79" spans="1:14" outlineLevel="1" x14ac:dyDescent="0.25">
      <c r="A79" s="22" t="s">
        <v>111</v>
      </c>
      <c r="B79" s="55"/>
      <c r="C79" s="96"/>
      <c r="D79" s="96"/>
      <c r="E79" s="39"/>
      <c r="F79" s="100"/>
      <c r="G79" s="100" t="str">
        <f t="shared" si="2"/>
        <v/>
      </c>
      <c r="H79" s="20"/>
      <c r="L79" s="20"/>
      <c r="M79" s="20"/>
      <c r="N79" s="51"/>
    </row>
    <row r="80" spans="1:14" outlineLevel="1" x14ac:dyDescent="0.25">
      <c r="A80" s="22" t="s">
        <v>112</v>
      </c>
      <c r="B80" s="55"/>
      <c r="C80" s="96"/>
      <c r="D80" s="96"/>
      <c r="E80" s="39"/>
      <c r="F80" s="100"/>
      <c r="G80" s="100" t="str">
        <f t="shared" si="2"/>
        <v/>
      </c>
      <c r="H80" s="20"/>
      <c r="L80" s="20"/>
      <c r="M80" s="20"/>
      <c r="N80" s="51"/>
    </row>
    <row r="81" spans="1:14" outlineLevel="1" x14ac:dyDescent="0.25">
      <c r="A81" s="22" t="s">
        <v>113</v>
      </c>
      <c r="B81" s="55"/>
      <c r="C81" s="96"/>
      <c r="D81" s="96"/>
      <c r="E81" s="39"/>
      <c r="F81" s="100"/>
      <c r="G81" s="100" t="str">
        <f t="shared" si="2"/>
        <v/>
      </c>
      <c r="H81" s="20"/>
      <c r="L81" s="20"/>
      <c r="M81" s="20"/>
      <c r="N81" s="51"/>
    </row>
    <row r="82" spans="1:14" outlineLevel="1" x14ac:dyDescent="0.25">
      <c r="A82" s="22" t="s">
        <v>114</v>
      </c>
      <c r="B82" s="55"/>
      <c r="C82" s="96"/>
      <c r="D82" s="96"/>
      <c r="E82" s="39"/>
      <c r="F82" s="100"/>
      <c r="G82" s="100" t="str">
        <f t="shared" si="2"/>
        <v/>
      </c>
      <c r="H82" s="20"/>
      <c r="L82" s="20"/>
      <c r="M82" s="20"/>
      <c r="N82" s="51"/>
    </row>
    <row r="83" spans="1:14" outlineLevel="1" x14ac:dyDescent="0.25">
      <c r="A83" s="22" t="s">
        <v>115</v>
      </c>
      <c r="B83" s="55"/>
      <c r="C83" s="46"/>
      <c r="D83" s="46"/>
      <c r="E83" s="39"/>
      <c r="F83" s="47"/>
      <c r="G83" s="47"/>
      <c r="H83" s="20"/>
      <c r="L83" s="20"/>
      <c r="M83" s="20"/>
      <c r="N83" s="51"/>
    </row>
    <row r="84" spans="1:14" outlineLevel="1" x14ac:dyDescent="0.25">
      <c r="A84" s="22" t="s">
        <v>116</v>
      </c>
      <c r="B84" s="55"/>
      <c r="C84" s="46"/>
      <c r="D84" s="46"/>
      <c r="E84" s="39"/>
      <c r="F84" s="47"/>
      <c r="G84" s="47"/>
      <c r="H84" s="20"/>
      <c r="L84" s="20"/>
      <c r="M84" s="20"/>
      <c r="N84" s="51"/>
    </row>
    <row r="85" spans="1:14" outlineLevel="1" x14ac:dyDescent="0.25">
      <c r="A85" s="22" t="s">
        <v>117</v>
      </c>
      <c r="B85" s="55"/>
      <c r="C85" s="46"/>
      <c r="D85" s="46"/>
      <c r="E85" s="39"/>
      <c r="F85" s="47"/>
      <c r="G85" s="47"/>
      <c r="H85" s="20"/>
      <c r="L85" s="20"/>
      <c r="M85" s="20"/>
      <c r="N85" s="51"/>
    </row>
    <row r="86" spans="1:14" outlineLevel="1" x14ac:dyDescent="0.25">
      <c r="A86" s="22" t="s">
        <v>118</v>
      </c>
      <c r="B86" s="54"/>
      <c r="C86" s="46"/>
      <c r="D86" s="46"/>
      <c r="E86" s="39"/>
      <c r="F86" s="47"/>
      <c r="G86" s="47" t="str">
        <f t="shared" si="2"/>
        <v/>
      </c>
      <c r="H86" s="20"/>
      <c r="L86" s="20"/>
      <c r="M86" s="20"/>
      <c r="N86" s="51"/>
    </row>
    <row r="87" spans="1:14" outlineLevel="1" x14ac:dyDescent="0.25">
      <c r="A87" s="22" t="s">
        <v>119</v>
      </c>
      <c r="B87" s="55"/>
      <c r="C87" s="46"/>
      <c r="D87" s="46"/>
      <c r="E87" s="39"/>
      <c r="F87" s="47"/>
      <c r="G87" s="47" t="str">
        <f t="shared" si="2"/>
        <v/>
      </c>
      <c r="H87" s="20"/>
      <c r="L87" s="20"/>
      <c r="M87" s="20"/>
      <c r="N87" s="51"/>
    </row>
    <row r="88" spans="1:14" ht="15" customHeight="1" x14ac:dyDescent="0.25">
      <c r="A88" s="41"/>
      <c r="B88" s="42" t="s">
        <v>120</v>
      </c>
      <c r="C88" s="81" t="s">
        <v>917</v>
      </c>
      <c r="D88" s="81" t="s">
        <v>918</v>
      </c>
      <c r="E88" s="43"/>
      <c r="F88" s="44" t="s">
        <v>121</v>
      </c>
      <c r="G88" s="41" t="s">
        <v>122</v>
      </c>
      <c r="H88" s="20"/>
      <c r="L88" s="20"/>
      <c r="M88" s="20"/>
      <c r="N88" s="51"/>
    </row>
    <row r="89" spans="1:14" x14ac:dyDescent="0.25">
      <c r="A89" s="22" t="s">
        <v>123</v>
      </c>
      <c r="B89" s="39" t="s">
        <v>100</v>
      </c>
      <c r="C89" s="98">
        <v>1.4649999999999999</v>
      </c>
      <c r="D89" s="98">
        <f>C89+1</f>
        <v>2.4649999999999999</v>
      </c>
      <c r="E89" s="36"/>
      <c r="F89" s="106"/>
      <c r="G89" s="107"/>
      <c r="H89" s="20"/>
      <c r="L89" s="20"/>
      <c r="M89" s="20"/>
      <c r="N89" s="51"/>
    </row>
    <row r="90" spans="1:14" x14ac:dyDescent="0.25">
      <c r="B90" s="39"/>
      <c r="C90" s="98"/>
      <c r="D90" s="98"/>
      <c r="E90" s="36"/>
      <c r="F90" s="106"/>
      <c r="G90" s="107"/>
      <c r="H90" s="20"/>
      <c r="L90" s="20"/>
      <c r="M90" s="20"/>
      <c r="N90" s="51"/>
    </row>
    <row r="91" spans="1:14" x14ac:dyDescent="0.25">
      <c r="B91" s="39" t="s">
        <v>911</v>
      </c>
      <c r="C91" s="105"/>
      <c r="D91" s="105"/>
      <c r="E91" s="36"/>
      <c r="F91" s="107"/>
      <c r="G91" s="107"/>
      <c r="H91" s="20"/>
      <c r="L91" s="20"/>
      <c r="M91" s="20"/>
      <c r="N91" s="51"/>
    </row>
    <row r="92" spans="1:14" x14ac:dyDescent="0.25">
      <c r="A92" s="22" t="s">
        <v>124</v>
      </c>
      <c r="B92" s="39" t="s">
        <v>101</v>
      </c>
      <c r="C92" s="98"/>
      <c r="D92" s="98"/>
      <c r="E92" s="36"/>
      <c r="F92" s="107"/>
      <c r="G92" s="107"/>
      <c r="H92" s="20"/>
      <c r="L92" s="20"/>
      <c r="M92" s="20"/>
      <c r="N92" s="51"/>
    </row>
    <row r="93" spans="1:14" x14ac:dyDescent="0.25">
      <c r="A93" s="22" t="s">
        <v>125</v>
      </c>
      <c r="B93" s="18" t="s">
        <v>1045</v>
      </c>
      <c r="C93" s="94">
        <v>8225.0750000000007</v>
      </c>
      <c r="D93" s="94">
        <v>0</v>
      </c>
      <c r="E93" s="18"/>
      <c r="F93" s="100">
        <f>IF($C$100=0,"",IF(C93="[for completion]","",IF(C93="","",C93/$C$100)))</f>
        <v>0.37004318902264943</v>
      </c>
      <c r="G93" s="100">
        <f>IF($D$100=0,"",IF(D93="[Mark as ND1 if not relevant]","",IF(D93="","",D93/$D$100)))</f>
        <v>0</v>
      </c>
      <c r="H93" s="20"/>
      <c r="L93" s="20"/>
      <c r="M93" s="20"/>
      <c r="N93" s="51"/>
    </row>
    <row r="94" spans="1:14" x14ac:dyDescent="0.25">
      <c r="A94" s="22" t="s">
        <v>126</v>
      </c>
      <c r="B94" s="18" t="s">
        <v>1046</v>
      </c>
      <c r="C94" s="94">
        <v>8892.6</v>
      </c>
      <c r="D94" s="94">
        <v>8225.0750000000007</v>
      </c>
      <c r="E94" s="18"/>
      <c r="F94" s="100">
        <f t="shared" ref="F94:F99" si="3">IF($C$100=0,"",IF(C94="[for completion]","",IF(C94="","",C94/$C$100)))</f>
        <v>0.40007490055747968</v>
      </c>
      <c r="G94" s="100">
        <f t="shared" ref="G94:G99" si="4">IF($D$100=0,"",IF(D94="[Mark as ND1 if not relevant]","",IF(D94="","",D94/$D$100)))</f>
        <v>0.37004318902264943</v>
      </c>
      <c r="H94" s="20"/>
      <c r="L94" s="20"/>
      <c r="M94" s="20"/>
      <c r="N94" s="51"/>
    </row>
    <row r="95" spans="1:14" x14ac:dyDescent="0.25">
      <c r="A95" s="22" t="s">
        <v>127</v>
      </c>
      <c r="B95" s="18" t="s">
        <v>1047</v>
      </c>
      <c r="C95" s="94">
        <v>3070.0374999999999</v>
      </c>
      <c r="D95" s="94">
        <v>8892.6</v>
      </c>
      <c r="E95" s="18"/>
      <c r="F95" s="100">
        <f t="shared" si="3"/>
        <v>0.13811989154130777</v>
      </c>
      <c r="G95" s="100">
        <f t="shared" si="4"/>
        <v>0.40007490055747968</v>
      </c>
      <c r="H95" s="20"/>
      <c r="L95" s="20"/>
      <c r="M95" s="20"/>
      <c r="N95" s="51"/>
    </row>
    <row r="96" spans="1:14" x14ac:dyDescent="0.25">
      <c r="A96" s="22" t="s">
        <v>128</v>
      </c>
      <c r="B96" s="18" t="s">
        <v>1048</v>
      </c>
      <c r="C96" s="94">
        <v>1838.875</v>
      </c>
      <c r="D96" s="94">
        <v>3070.0374999999999</v>
      </c>
      <c r="E96" s="18"/>
      <c r="F96" s="100">
        <f t="shared" si="3"/>
        <v>8.2730330023011875E-2</v>
      </c>
      <c r="G96" s="100">
        <f t="shared" si="4"/>
        <v>0.13811989154130777</v>
      </c>
      <c r="H96" s="20"/>
      <c r="L96" s="20"/>
      <c r="M96" s="20"/>
      <c r="N96" s="51"/>
    </row>
    <row r="97" spans="1:14" x14ac:dyDescent="0.25">
      <c r="A97" s="22" t="s">
        <v>129</v>
      </c>
      <c r="B97" s="18" t="s">
        <v>1049</v>
      </c>
      <c r="C97" s="94">
        <v>0</v>
      </c>
      <c r="D97" s="94">
        <v>1838.875</v>
      </c>
      <c r="E97" s="18"/>
      <c r="F97" s="100">
        <f t="shared" si="3"/>
        <v>0</v>
      </c>
      <c r="G97" s="100">
        <f t="shared" si="4"/>
        <v>8.2730330023011875E-2</v>
      </c>
      <c r="H97" s="20"/>
      <c r="L97" s="20"/>
      <c r="M97" s="20"/>
    </row>
    <row r="98" spans="1:14" x14ac:dyDescent="0.25">
      <c r="A98" s="22" t="s">
        <v>130</v>
      </c>
      <c r="B98" s="18" t="s">
        <v>1050</v>
      </c>
      <c r="C98" s="94">
        <v>0</v>
      </c>
      <c r="D98" s="94">
        <v>0</v>
      </c>
      <c r="E98" s="18"/>
      <c r="F98" s="100">
        <f t="shared" si="3"/>
        <v>0</v>
      </c>
      <c r="G98" s="100">
        <f t="shared" si="4"/>
        <v>0</v>
      </c>
      <c r="H98" s="20"/>
      <c r="L98" s="20"/>
      <c r="M98" s="20"/>
    </row>
    <row r="99" spans="1:14" x14ac:dyDescent="0.25">
      <c r="A99" s="22" t="s">
        <v>131</v>
      </c>
      <c r="B99" s="18" t="s">
        <v>1051</v>
      </c>
      <c r="C99" s="94">
        <v>200.75040000000001</v>
      </c>
      <c r="D99" s="94">
        <v>200.75040000000001</v>
      </c>
      <c r="E99" s="18"/>
      <c r="F99" s="100">
        <f t="shared" si="3"/>
        <v>9.0316888555511624E-3</v>
      </c>
      <c r="G99" s="100">
        <f t="shared" si="4"/>
        <v>9.0316888555511624E-3</v>
      </c>
      <c r="H99" s="20"/>
      <c r="L99" s="20"/>
      <c r="M99" s="20"/>
    </row>
    <row r="100" spans="1:14" x14ac:dyDescent="0.25">
      <c r="A100" s="22" t="s">
        <v>132</v>
      </c>
      <c r="B100" s="54" t="s">
        <v>89</v>
      </c>
      <c r="C100" s="96">
        <f>SUM(C93:C99)</f>
        <v>22227.337900000002</v>
      </c>
      <c r="D100" s="96">
        <f>SUM(D93:D99)</f>
        <v>22227.337900000002</v>
      </c>
      <c r="E100" s="39"/>
      <c r="F100" s="101">
        <f>SUM(F93:F99)</f>
        <v>1</v>
      </c>
      <c r="G100" s="101">
        <f>SUM(G93:G99)</f>
        <v>1</v>
      </c>
      <c r="H100" s="20"/>
      <c r="L100" s="20"/>
      <c r="M100" s="20"/>
    </row>
    <row r="101" spans="1:14" outlineLevel="1" x14ac:dyDescent="0.25">
      <c r="A101" s="22" t="s">
        <v>133</v>
      </c>
      <c r="B101" s="55"/>
      <c r="C101" s="96"/>
      <c r="D101" s="96"/>
      <c r="E101" s="39"/>
      <c r="F101" s="100"/>
      <c r="G101" s="100"/>
      <c r="H101" s="20"/>
      <c r="L101" s="20"/>
      <c r="M101" s="20"/>
    </row>
    <row r="102" spans="1:14" outlineLevel="1" x14ac:dyDescent="0.25">
      <c r="A102" s="22" t="s">
        <v>134</v>
      </c>
      <c r="B102" s="55"/>
      <c r="C102" s="96"/>
      <c r="D102" s="96"/>
      <c r="E102" s="39"/>
      <c r="F102" s="100"/>
      <c r="G102" s="100"/>
      <c r="H102" s="20"/>
      <c r="L102" s="20"/>
      <c r="M102" s="20"/>
    </row>
    <row r="103" spans="1:14" outlineLevel="1" x14ac:dyDescent="0.25">
      <c r="A103" s="22" t="s">
        <v>135</v>
      </c>
      <c r="B103" s="55"/>
      <c r="C103" s="96"/>
      <c r="D103" s="96"/>
      <c r="E103" s="39"/>
      <c r="F103" s="100"/>
      <c r="G103" s="100"/>
      <c r="H103" s="20"/>
      <c r="L103" s="20"/>
      <c r="M103" s="20"/>
    </row>
    <row r="104" spans="1:14" outlineLevel="1" x14ac:dyDescent="0.25">
      <c r="A104" s="22" t="s">
        <v>136</v>
      </c>
      <c r="B104" s="55"/>
      <c r="C104" s="96"/>
      <c r="D104" s="96"/>
      <c r="E104" s="39"/>
      <c r="F104" s="100"/>
      <c r="G104" s="100"/>
      <c r="H104" s="20"/>
      <c r="L104" s="20"/>
      <c r="M104" s="20"/>
    </row>
    <row r="105" spans="1:14" outlineLevel="1" x14ac:dyDescent="0.25">
      <c r="A105" s="22" t="s">
        <v>137</v>
      </c>
      <c r="B105" s="55"/>
      <c r="C105" s="96"/>
      <c r="D105" s="96"/>
      <c r="E105" s="39"/>
      <c r="F105" s="100"/>
      <c r="G105" s="100"/>
      <c r="H105" s="20"/>
      <c r="L105" s="20"/>
      <c r="M105" s="20"/>
    </row>
    <row r="106" spans="1:14" outlineLevel="1" x14ac:dyDescent="0.25">
      <c r="A106" s="22" t="s">
        <v>138</v>
      </c>
      <c r="B106" s="55"/>
      <c r="C106" s="46"/>
      <c r="D106" s="46"/>
      <c r="E106" s="39"/>
      <c r="F106" s="47"/>
      <c r="G106" s="47"/>
      <c r="H106" s="20"/>
      <c r="L106" s="20"/>
      <c r="M106" s="20"/>
    </row>
    <row r="107" spans="1:14" outlineLevel="1" x14ac:dyDescent="0.25">
      <c r="A107" s="22" t="s">
        <v>139</v>
      </c>
      <c r="B107" s="55"/>
      <c r="C107" s="46"/>
      <c r="D107" s="46"/>
      <c r="E107" s="39"/>
      <c r="F107" s="47"/>
      <c r="G107" s="47"/>
      <c r="H107" s="20"/>
      <c r="L107" s="20"/>
      <c r="M107" s="20"/>
    </row>
    <row r="108" spans="1:14" outlineLevel="1" x14ac:dyDescent="0.25">
      <c r="A108" s="22" t="s">
        <v>140</v>
      </c>
      <c r="B108" s="54"/>
      <c r="C108" s="46"/>
      <c r="D108" s="46"/>
      <c r="E108" s="39"/>
      <c r="F108" s="47"/>
      <c r="G108" s="47"/>
      <c r="H108" s="20"/>
      <c r="L108" s="20"/>
      <c r="M108" s="20"/>
    </row>
    <row r="109" spans="1:14" outlineLevel="1" x14ac:dyDescent="0.25">
      <c r="A109" s="22" t="s">
        <v>141</v>
      </c>
      <c r="B109" s="55"/>
      <c r="C109" s="46"/>
      <c r="D109" s="46"/>
      <c r="E109" s="39"/>
      <c r="F109" s="47"/>
      <c r="G109" s="47"/>
      <c r="H109" s="20"/>
      <c r="L109" s="20"/>
      <c r="M109" s="20"/>
    </row>
    <row r="110" spans="1:14" outlineLevel="1" x14ac:dyDescent="0.25">
      <c r="A110" s="22" t="s">
        <v>142</v>
      </c>
      <c r="B110" s="55"/>
      <c r="C110" s="46"/>
      <c r="D110" s="46"/>
      <c r="E110" s="39"/>
      <c r="F110" s="47"/>
      <c r="G110" s="47"/>
      <c r="H110" s="20"/>
      <c r="L110" s="20"/>
      <c r="M110" s="20"/>
    </row>
    <row r="111" spans="1:14" ht="15" customHeight="1" x14ac:dyDescent="0.25">
      <c r="A111" s="41"/>
      <c r="B111" s="99" t="s">
        <v>1067</v>
      </c>
      <c r="C111" s="44" t="s">
        <v>143</v>
      </c>
      <c r="D111" s="44" t="s">
        <v>144</v>
      </c>
      <c r="E111" s="43"/>
      <c r="F111" s="44" t="s">
        <v>145</v>
      </c>
      <c r="G111" s="44" t="s">
        <v>146</v>
      </c>
      <c r="H111" s="20"/>
      <c r="L111" s="20"/>
      <c r="M111" s="20"/>
    </row>
    <row r="112" spans="1:14" s="56" customFormat="1" x14ac:dyDescent="0.25">
      <c r="A112" s="22" t="s">
        <v>147</v>
      </c>
      <c r="B112" s="39" t="s">
        <v>148</v>
      </c>
      <c r="C112" s="94">
        <v>0</v>
      </c>
      <c r="D112" s="94">
        <v>0</v>
      </c>
      <c r="E112" s="47"/>
      <c r="F112" s="100">
        <f t="shared" ref="F112:F116" si="5">IF($C$131=0,"",IF(C112="[for completion]","",IF(C112="","",C112/$C$131)))</f>
        <v>0</v>
      </c>
      <c r="G112" s="100">
        <f t="shared" ref="G112:G116" si="6">IF($D$131=0,"",IF(D112="[for completion]","",IF(D112="","",D112/$D$131)))</f>
        <v>0</v>
      </c>
      <c r="I112" s="22"/>
      <c r="J112" s="22"/>
      <c r="K112" s="22"/>
      <c r="L112" s="20" t="s">
        <v>1054</v>
      </c>
      <c r="M112" s="20"/>
      <c r="N112" s="20"/>
    </row>
    <row r="113" spans="1:14" s="56" customFormat="1" x14ac:dyDescent="0.25">
      <c r="A113" s="22" t="s">
        <v>149</v>
      </c>
      <c r="B113" s="39" t="s">
        <v>1055</v>
      </c>
      <c r="C113" s="94">
        <v>0</v>
      </c>
      <c r="D113" s="94">
        <v>0</v>
      </c>
      <c r="E113" s="47"/>
      <c r="F113" s="100">
        <f t="shared" si="5"/>
        <v>0</v>
      </c>
      <c r="G113" s="100">
        <f t="shared" si="6"/>
        <v>0</v>
      </c>
      <c r="I113" s="22"/>
      <c r="J113" s="22"/>
      <c r="K113" s="22"/>
      <c r="L113" s="39" t="s">
        <v>1055</v>
      </c>
      <c r="M113" s="20"/>
      <c r="N113" s="20"/>
    </row>
    <row r="114" spans="1:14" s="56" customFormat="1" x14ac:dyDescent="0.25">
      <c r="A114" s="22" t="s">
        <v>150</v>
      </c>
      <c r="B114" s="39" t="s">
        <v>157</v>
      </c>
      <c r="C114" s="94">
        <v>0</v>
      </c>
      <c r="D114" s="94">
        <v>0</v>
      </c>
      <c r="E114" s="47"/>
      <c r="F114" s="100">
        <f t="shared" si="5"/>
        <v>0</v>
      </c>
      <c r="G114" s="100">
        <f t="shared" si="6"/>
        <v>0</v>
      </c>
      <c r="I114" s="22"/>
      <c r="J114" s="22"/>
      <c r="K114" s="22"/>
      <c r="L114" s="39" t="s">
        <v>157</v>
      </c>
      <c r="M114" s="20"/>
      <c r="N114" s="20"/>
    </row>
    <row r="115" spans="1:14" s="56" customFormat="1" x14ac:dyDescent="0.25">
      <c r="A115" s="22" t="s">
        <v>151</v>
      </c>
      <c r="B115" s="39" t="s">
        <v>1056</v>
      </c>
      <c r="C115" s="94">
        <f>C38</f>
        <v>42286.006237779999</v>
      </c>
      <c r="D115" s="94">
        <f>C115</f>
        <v>42286.006237779999</v>
      </c>
      <c r="E115" s="47"/>
      <c r="F115" s="100">
        <f t="shared" si="5"/>
        <v>1</v>
      </c>
      <c r="G115" s="100">
        <f t="shared" si="6"/>
        <v>1</v>
      </c>
      <c r="I115" s="22"/>
      <c r="J115" s="22"/>
      <c r="K115" s="22"/>
      <c r="L115" s="39" t="s">
        <v>1056</v>
      </c>
      <c r="M115" s="20"/>
      <c r="N115" s="20"/>
    </row>
    <row r="116" spans="1:14" s="56" customFormat="1" x14ac:dyDescent="0.25">
      <c r="A116" s="22" t="s">
        <v>153</v>
      </c>
      <c r="B116" s="39" t="s">
        <v>1057</v>
      </c>
      <c r="C116" s="94">
        <v>0</v>
      </c>
      <c r="D116" s="94">
        <v>0</v>
      </c>
      <c r="E116" s="47"/>
      <c r="F116" s="100">
        <f t="shared" si="5"/>
        <v>0</v>
      </c>
      <c r="G116" s="100">
        <f t="shared" si="6"/>
        <v>0</v>
      </c>
      <c r="I116" s="22"/>
      <c r="J116" s="22"/>
      <c r="K116" s="22"/>
      <c r="L116" s="39" t="s">
        <v>1057</v>
      </c>
      <c r="M116" s="20"/>
      <c r="N116" s="20"/>
    </row>
    <row r="117" spans="1:14" s="56" customFormat="1" x14ac:dyDescent="0.25">
      <c r="A117" s="22" t="s">
        <v>154</v>
      </c>
      <c r="B117" s="39" t="s">
        <v>159</v>
      </c>
      <c r="C117" s="94">
        <v>0</v>
      </c>
      <c r="D117" s="94">
        <v>0</v>
      </c>
      <c r="E117" s="39"/>
      <c r="F117" s="100">
        <f t="shared" ref="F117:F123" si="7">IF($C$131=0,"",IF(C117="[for completion]","",IF(C117="","",C117/$C$131)))</f>
        <v>0</v>
      </c>
      <c r="G117" s="100">
        <f t="shared" ref="G117:G123" si="8">IF($D$131=0,"",IF(D117="[for completion]","",IF(D117="","",D117/$D$131)))</f>
        <v>0</v>
      </c>
      <c r="I117" s="22"/>
      <c r="J117" s="22"/>
      <c r="K117" s="22"/>
      <c r="L117" s="39" t="s">
        <v>159</v>
      </c>
      <c r="M117" s="20"/>
      <c r="N117" s="20"/>
    </row>
    <row r="118" spans="1:14" x14ac:dyDescent="0.25">
      <c r="A118" s="22" t="s">
        <v>155</v>
      </c>
      <c r="B118" s="39" t="s">
        <v>161</v>
      </c>
      <c r="C118" s="94">
        <v>0</v>
      </c>
      <c r="D118" s="94">
        <v>0</v>
      </c>
      <c r="E118" s="39"/>
      <c r="F118" s="100">
        <f t="shared" si="7"/>
        <v>0</v>
      </c>
      <c r="G118" s="100">
        <f t="shared" si="8"/>
        <v>0</v>
      </c>
      <c r="L118" s="39" t="s">
        <v>161</v>
      </c>
      <c r="M118" s="20"/>
    </row>
    <row r="119" spans="1:14" x14ac:dyDescent="0.25">
      <c r="A119" s="22" t="s">
        <v>156</v>
      </c>
      <c r="B119" s="39" t="s">
        <v>1058</v>
      </c>
      <c r="C119" s="94">
        <v>0</v>
      </c>
      <c r="D119" s="94">
        <v>0</v>
      </c>
      <c r="E119" s="39"/>
      <c r="F119" s="100">
        <f t="shared" si="7"/>
        <v>0</v>
      </c>
      <c r="G119" s="100">
        <f t="shared" si="8"/>
        <v>0</v>
      </c>
      <c r="L119" s="39" t="s">
        <v>1058</v>
      </c>
      <c r="M119" s="20"/>
    </row>
    <row r="120" spans="1:14" x14ac:dyDescent="0.25">
      <c r="A120" s="22" t="s">
        <v>158</v>
      </c>
      <c r="B120" s="39" t="s">
        <v>163</v>
      </c>
      <c r="C120" s="94">
        <v>0</v>
      </c>
      <c r="D120" s="94">
        <v>0</v>
      </c>
      <c r="E120" s="39"/>
      <c r="F120" s="100">
        <f t="shared" si="7"/>
        <v>0</v>
      </c>
      <c r="G120" s="100">
        <f t="shared" si="8"/>
        <v>0</v>
      </c>
      <c r="L120" s="39" t="s">
        <v>163</v>
      </c>
      <c r="M120" s="20"/>
    </row>
    <row r="121" spans="1:14" x14ac:dyDescent="0.25">
      <c r="A121" s="22" t="s">
        <v>160</v>
      </c>
      <c r="B121" s="22" t="s">
        <v>1505</v>
      </c>
      <c r="C121" s="94">
        <v>0</v>
      </c>
      <c r="D121" s="94">
        <v>0</v>
      </c>
      <c r="F121" s="100">
        <f t="shared" si="7"/>
        <v>0</v>
      </c>
      <c r="G121" s="100">
        <f t="shared" si="8"/>
        <v>0</v>
      </c>
      <c r="L121" s="39"/>
      <c r="M121" s="20"/>
    </row>
    <row r="122" spans="1:14" x14ac:dyDescent="0.25">
      <c r="A122" s="22" t="s">
        <v>162</v>
      </c>
      <c r="B122" s="39" t="s">
        <v>1064</v>
      </c>
      <c r="C122" s="94">
        <v>0</v>
      </c>
      <c r="D122" s="94">
        <v>0</v>
      </c>
      <c r="E122" s="39"/>
      <c r="F122" s="100">
        <f t="shared" si="7"/>
        <v>0</v>
      </c>
      <c r="G122" s="100">
        <f t="shared" si="8"/>
        <v>0</v>
      </c>
      <c r="L122" s="39" t="s">
        <v>165</v>
      </c>
      <c r="M122" s="20"/>
    </row>
    <row r="123" spans="1:14" x14ac:dyDescent="0.25">
      <c r="A123" s="22" t="s">
        <v>164</v>
      </c>
      <c r="B123" s="39" t="s">
        <v>165</v>
      </c>
      <c r="C123" s="94">
        <v>0</v>
      </c>
      <c r="D123" s="94">
        <v>0</v>
      </c>
      <c r="E123" s="39"/>
      <c r="F123" s="100">
        <f t="shared" si="7"/>
        <v>0</v>
      </c>
      <c r="G123" s="100">
        <f t="shared" si="8"/>
        <v>0</v>
      </c>
      <c r="L123" s="39" t="s">
        <v>152</v>
      </c>
      <c r="M123" s="20"/>
    </row>
    <row r="124" spans="1:14" x14ac:dyDescent="0.25">
      <c r="A124" s="22" t="s">
        <v>166</v>
      </c>
      <c r="B124" s="39" t="s">
        <v>152</v>
      </c>
      <c r="C124" s="94">
        <v>0</v>
      </c>
      <c r="D124" s="94">
        <v>0</v>
      </c>
      <c r="E124" s="39"/>
      <c r="F124" s="100">
        <f t="shared" ref="F124:F136" si="9">IF($C$131=0,"",IF(C124="[for completion]","",IF(C124="","",C124/$C$131)))</f>
        <v>0</v>
      </c>
      <c r="G124" s="100">
        <f t="shared" ref="G124:G136" si="10">IF($D$131=0,"",IF(D124="[for completion]","",IF(D124="","",D124/$D$131)))</f>
        <v>0</v>
      </c>
      <c r="L124" s="18" t="s">
        <v>1060</v>
      </c>
      <c r="M124" s="20"/>
    </row>
    <row r="125" spans="1:14" x14ac:dyDescent="0.25">
      <c r="A125" s="22" t="s">
        <v>168</v>
      </c>
      <c r="B125" s="22" t="s">
        <v>1597</v>
      </c>
      <c r="C125" s="94">
        <v>0</v>
      </c>
      <c r="D125" s="94">
        <v>0</v>
      </c>
      <c r="E125" s="39"/>
      <c r="F125" s="100">
        <f t="shared" si="9"/>
        <v>0</v>
      </c>
      <c r="G125" s="100">
        <f t="shared" si="10"/>
        <v>0</v>
      </c>
      <c r="L125" s="39" t="s">
        <v>167</v>
      </c>
      <c r="M125" s="20"/>
    </row>
    <row r="126" spans="1:14" x14ac:dyDescent="0.25">
      <c r="A126" s="22" t="s">
        <v>170</v>
      </c>
      <c r="B126" s="18" t="s">
        <v>1060</v>
      </c>
      <c r="C126" s="94">
        <v>0</v>
      </c>
      <c r="D126" s="94">
        <v>0</v>
      </c>
      <c r="E126" s="39"/>
      <c r="F126" s="100">
        <f t="shared" si="9"/>
        <v>0</v>
      </c>
      <c r="G126" s="100">
        <f t="shared" si="10"/>
        <v>0</v>
      </c>
      <c r="H126" s="51"/>
      <c r="L126" s="39" t="s">
        <v>169</v>
      </c>
      <c r="M126" s="20"/>
    </row>
    <row r="127" spans="1:14" x14ac:dyDescent="0.25">
      <c r="A127" s="22" t="s">
        <v>171</v>
      </c>
      <c r="B127" s="39" t="s">
        <v>167</v>
      </c>
      <c r="C127" s="94">
        <v>0</v>
      </c>
      <c r="D127" s="94">
        <v>0</v>
      </c>
      <c r="E127" s="39"/>
      <c r="F127" s="100">
        <f t="shared" si="9"/>
        <v>0</v>
      </c>
      <c r="G127" s="100">
        <f t="shared" si="10"/>
        <v>0</v>
      </c>
      <c r="H127" s="20"/>
      <c r="L127" s="39" t="s">
        <v>1059</v>
      </c>
      <c r="M127" s="20"/>
    </row>
    <row r="128" spans="1:14" x14ac:dyDescent="0.25">
      <c r="A128" s="22" t="s">
        <v>1061</v>
      </c>
      <c r="B128" s="39" t="s">
        <v>169</v>
      </c>
      <c r="C128" s="94">
        <v>0</v>
      </c>
      <c r="D128" s="94">
        <v>0</v>
      </c>
      <c r="E128" s="39"/>
      <c r="F128" s="100">
        <f t="shared" si="9"/>
        <v>0</v>
      </c>
      <c r="G128" s="100">
        <f t="shared" si="10"/>
        <v>0</v>
      </c>
      <c r="H128" s="20"/>
      <c r="L128" s="20"/>
      <c r="M128" s="20"/>
    </row>
    <row r="129" spans="1:14" x14ac:dyDescent="0.25">
      <c r="A129" s="22" t="s">
        <v>1063</v>
      </c>
      <c r="B129" s="39" t="s">
        <v>1059</v>
      </c>
      <c r="C129" s="94">
        <v>0</v>
      </c>
      <c r="D129" s="94">
        <v>0</v>
      </c>
      <c r="E129" s="39"/>
      <c r="F129" s="100">
        <f t="shared" si="9"/>
        <v>0</v>
      </c>
      <c r="G129" s="100">
        <f t="shared" si="10"/>
        <v>0</v>
      </c>
      <c r="H129" s="20"/>
      <c r="L129" s="20"/>
      <c r="M129" s="20"/>
    </row>
    <row r="130" spans="1:14" outlineLevel="1" x14ac:dyDescent="0.25">
      <c r="A130" s="22" t="s">
        <v>1506</v>
      </c>
      <c r="B130" s="39" t="s">
        <v>87</v>
      </c>
      <c r="C130" s="94">
        <v>0</v>
      </c>
      <c r="D130" s="94">
        <v>0</v>
      </c>
      <c r="E130" s="39"/>
      <c r="F130" s="100">
        <f t="shared" si="9"/>
        <v>0</v>
      </c>
      <c r="G130" s="100">
        <f t="shared" si="10"/>
        <v>0</v>
      </c>
      <c r="H130" s="20"/>
      <c r="L130" s="20"/>
      <c r="M130" s="20"/>
    </row>
    <row r="131" spans="1:14" outlineLevel="1" x14ac:dyDescent="0.25">
      <c r="A131" s="22" t="s">
        <v>172</v>
      </c>
      <c r="B131" s="54" t="s">
        <v>89</v>
      </c>
      <c r="C131" s="94">
        <f>SUM(C112:C130)</f>
        <v>42286.006237779999</v>
      </c>
      <c r="D131" s="94">
        <f>SUM(D112:D130)</f>
        <v>42286.006237779999</v>
      </c>
      <c r="E131" s="39"/>
      <c r="F131" s="100">
        <f>SUM(F112:F130)</f>
        <v>1</v>
      </c>
      <c r="G131" s="100">
        <f>SUM(G112:G130)</f>
        <v>1</v>
      </c>
      <c r="H131" s="20"/>
      <c r="L131" s="20"/>
      <c r="M131" s="20"/>
    </row>
    <row r="132" spans="1:14" outlineLevel="1" x14ac:dyDescent="0.25">
      <c r="A132" s="22" t="s">
        <v>173</v>
      </c>
      <c r="B132" s="50"/>
      <c r="C132" s="94"/>
      <c r="D132" s="94"/>
      <c r="E132" s="39"/>
      <c r="F132" s="100" t="str">
        <f t="shared" si="9"/>
        <v/>
      </c>
      <c r="G132" s="100" t="str">
        <f t="shared" si="10"/>
        <v/>
      </c>
      <c r="H132" s="20"/>
      <c r="L132" s="20"/>
      <c r="M132" s="20"/>
    </row>
    <row r="133" spans="1:14" outlineLevel="1" x14ac:dyDescent="0.25">
      <c r="A133" s="22" t="s">
        <v>174</v>
      </c>
      <c r="B133" s="50"/>
      <c r="C133" s="94"/>
      <c r="D133" s="94"/>
      <c r="E133" s="39"/>
      <c r="F133" s="100" t="str">
        <f t="shared" si="9"/>
        <v/>
      </c>
      <c r="G133" s="100" t="str">
        <f t="shared" si="10"/>
        <v/>
      </c>
      <c r="H133" s="20"/>
      <c r="L133" s="20"/>
      <c r="M133" s="20"/>
    </row>
    <row r="134" spans="1:14" outlineLevel="1" x14ac:dyDescent="0.25">
      <c r="A134" s="22" t="s">
        <v>175</v>
      </c>
      <c r="B134" s="50"/>
      <c r="C134" s="94"/>
      <c r="D134" s="94"/>
      <c r="E134" s="39"/>
      <c r="F134" s="100" t="str">
        <f t="shared" si="9"/>
        <v/>
      </c>
      <c r="G134" s="100" t="str">
        <f t="shared" si="10"/>
        <v/>
      </c>
      <c r="H134" s="20"/>
      <c r="L134" s="20"/>
      <c r="M134" s="20"/>
    </row>
    <row r="135" spans="1:14" outlineLevel="1" x14ac:dyDescent="0.25">
      <c r="A135" s="22" t="s">
        <v>176</v>
      </c>
      <c r="B135" s="50"/>
      <c r="C135" s="94"/>
      <c r="D135" s="94"/>
      <c r="E135" s="39"/>
      <c r="F135" s="100" t="str">
        <f t="shared" si="9"/>
        <v/>
      </c>
      <c r="G135" s="100" t="str">
        <f t="shared" si="10"/>
        <v/>
      </c>
      <c r="H135" s="20"/>
      <c r="L135" s="20"/>
      <c r="M135" s="20"/>
    </row>
    <row r="136" spans="1:14" outlineLevel="1" x14ac:dyDescent="0.25">
      <c r="A136" s="22" t="s">
        <v>177</v>
      </c>
      <c r="B136" s="50"/>
      <c r="C136" s="94"/>
      <c r="D136" s="94"/>
      <c r="E136" s="39"/>
      <c r="F136" s="100" t="str">
        <f t="shared" si="9"/>
        <v/>
      </c>
      <c r="G136" s="100" t="str">
        <f t="shared" si="10"/>
        <v/>
      </c>
      <c r="H136" s="20"/>
      <c r="L136" s="20"/>
      <c r="M136" s="20"/>
    </row>
    <row r="137" spans="1:14" ht="15" customHeight="1" x14ac:dyDescent="0.25">
      <c r="A137" s="41"/>
      <c r="B137" s="42" t="s">
        <v>178</v>
      </c>
      <c r="C137" s="44" t="s">
        <v>143</v>
      </c>
      <c r="D137" s="44" t="s">
        <v>144</v>
      </c>
      <c r="E137" s="43"/>
      <c r="F137" s="44" t="s">
        <v>145</v>
      </c>
      <c r="G137" s="44" t="s">
        <v>146</v>
      </c>
      <c r="H137" s="20"/>
      <c r="L137" s="20"/>
      <c r="M137" s="20"/>
    </row>
    <row r="138" spans="1:14" s="56" customFormat="1" x14ac:dyDescent="0.25">
      <c r="A138" s="22" t="s">
        <v>179</v>
      </c>
      <c r="B138" s="39" t="s">
        <v>148</v>
      </c>
      <c r="C138" s="94">
        <v>12686.250400000001</v>
      </c>
      <c r="D138" s="94">
        <v>0</v>
      </c>
      <c r="E138" s="47"/>
      <c r="F138" s="100">
        <f t="shared" ref="F138:F141" si="11">IF($C$157=0,"",IF(C138="[for completion]","",IF(C138="","",C138/$C$157)))</f>
        <v>0.57074987823890511</v>
      </c>
      <c r="G138" s="100">
        <f t="shared" ref="G138:G141" si="12">IF($D$157=0,"",IF(D138="[for completion]","",IF(D138="","",D138/$D$157)))</f>
        <v>0</v>
      </c>
      <c r="H138" s="20"/>
      <c r="I138" s="22"/>
      <c r="J138" s="22"/>
      <c r="K138" s="22"/>
      <c r="L138" s="20"/>
      <c r="M138" s="20"/>
      <c r="N138" s="20"/>
    </row>
    <row r="139" spans="1:14" s="56" customFormat="1" x14ac:dyDescent="0.25">
      <c r="A139" s="22" t="s">
        <v>180</v>
      </c>
      <c r="B139" s="39" t="s">
        <v>1055</v>
      </c>
      <c r="C139" s="94">
        <v>605.5</v>
      </c>
      <c r="D139" s="94">
        <v>0</v>
      </c>
      <c r="E139" s="47"/>
      <c r="F139" s="100">
        <f t="shared" si="11"/>
        <v>2.7241228919276019E-2</v>
      </c>
      <c r="G139" s="100">
        <f t="shared" si="12"/>
        <v>0</v>
      </c>
      <c r="H139" s="20"/>
      <c r="I139" s="22"/>
      <c r="J139" s="22"/>
      <c r="K139" s="22"/>
      <c r="L139" s="20"/>
      <c r="M139" s="20"/>
      <c r="N139" s="20"/>
    </row>
    <row r="140" spans="1:14" s="56" customFormat="1" x14ac:dyDescent="0.25">
      <c r="A140" s="22" t="s">
        <v>181</v>
      </c>
      <c r="B140" s="39" t="s">
        <v>157</v>
      </c>
      <c r="C140" s="94">
        <v>0</v>
      </c>
      <c r="D140" s="94">
        <v>0</v>
      </c>
      <c r="E140" s="47"/>
      <c r="F140" s="100">
        <f t="shared" si="11"/>
        <v>0</v>
      </c>
      <c r="G140" s="100">
        <f t="shared" si="12"/>
        <v>0</v>
      </c>
      <c r="H140" s="20"/>
      <c r="I140" s="22"/>
      <c r="J140" s="22"/>
      <c r="K140" s="22"/>
      <c r="L140" s="20"/>
      <c r="M140" s="20"/>
      <c r="N140" s="20"/>
    </row>
    <row r="141" spans="1:14" s="56" customFormat="1" x14ac:dyDescent="0.25">
      <c r="A141" s="22" t="s">
        <v>182</v>
      </c>
      <c r="B141" s="39" t="s">
        <v>1056</v>
      </c>
      <c r="C141" s="94">
        <v>0</v>
      </c>
      <c r="D141" s="94">
        <f>C39</f>
        <v>22227.337899999999</v>
      </c>
      <c r="E141" s="47"/>
      <c r="F141" s="100">
        <f t="shared" si="11"/>
        <v>0</v>
      </c>
      <c r="G141" s="100">
        <f t="shared" si="12"/>
        <v>1</v>
      </c>
      <c r="H141" s="20"/>
      <c r="I141" s="22"/>
      <c r="J141" s="22"/>
      <c r="K141" s="22"/>
      <c r="L141" s="20"/>
      <c r="M141" s="20"/>
      <c r="N141" s="20"/>
    </row>
    <row r="142" spans="1:14" s="56" customFormat="1" x14ac:dyDescent="0.25">
      <c r="A142" s="22" t="s">
        <v>183</v>
      </c>
      <c r="B142" s="39" t="s">
        <v>1057</v>
      </c>
      <c r="C142" s="94">
        <v>724.66250000000002</v>
      </c>
      <c r="D142" s="94">
        <v>0</v>
      </c>
      <c r="E142" s="47"/>
      <c r="F142" s="100">
        <f t="shared" ref="F142:F162" si="13">IF($C$157=0,"",IF(C142="[for completion]","",IF(C142="","",C142/$C$157)))</f>
        <v>3.2602307269553855E-2</v>
      </c>
      <c r="G142" s="100">
        <f t="shared" ref="G142:G162" si="14">IF($D$157=0,"",IF(D142="[for completion]","",IF(D142="","",D142/$D$157)))</f>
        <v>0</v>
      </c>
      <c r="H142" s="20"/>
      <c r="I142" s="22"/>
      <c r="J142" s="22"/>
      <c r="K142" s="22"/>
      <c r="L142" s="20"/>
      <c r="M142" s="20"/>
      <c r="N142" s="20"/>
    </row>
    <row r="143" spans="1:14" s="56" customFormat="1" x14ac:dyDescent="0.25">
      <c r="A143" s="22" t="s">
        <v>184</v>
      </c>
      <c r="B143" s="39" t="s">
        <v>159</v>
      </c>
      <c r="C143" s="94">
        <v>0</v>
      </c>
      <c r="D143" s="94">
        <v>0</v>
      </c>
      <c r="E143" s="39"/>
      <c r="F143" s="100">
        <f t="shared" si="13"/>
        <v>0</v>
      </c>
      <c r="G143" s="100">
        <f t="shared" si="14"/>
        <v>0</v>
      </c>
      <c r="H143" s="20"/>
      <c r="I143" s="22"/>
      <c r="J143" s="22"/>
      <c r="K143" s="22"/>
      <c r="L143" s="20"/>
      <c r="M143" s="20"/>
      <c r="N143" s="20"/>
    </row>
    <row r="144" spans="1:14" x14ac:dyDescent="0.25">
      <c r="A144" s="22" t="s">
        <v>185</v>
      </c>
      <c r="B144" s="39" t="s">
        <v>161</v>
      </c>
      <c r="C144" s="94">
        <v>0</v>
      </c>
      <c r="D144" s="94">
        <v>0</v>
      </c>
      <c r="E144" s="39"/>
      <c r="F144" s="100">
        <f t="shared" si="13"/>
        <v>0</v>
      </c>
      <c r="G144" s="100">
        <f t="shared" si="14"/>
        <v>0</v>
      </c>
      <c r="H144" s="20"/>
      <c r="L144" s="20"/>
      <c r="M144" s="20"/>
    </row>
    <row r="145" spans="1:14" x14ac:dyDescent="0.25">
      <c r="A145" s="22" t="s">
        <v>186</v>
      </c>
      <c r="B145" s="39" t="s">
        <v>1058</v>
      </c>
      <c r="C145" s="94">
        <v>6557.1750000000002</v>
      </c>
      <c r="D145" s="94">
        <v>0</v>
      </c>
      <c r="E145" s="39"/>
      <c r="F145" s="100">
        <f t="shared" si="13"/>
        <v>0.29500496323493602</v>
      </c>
      <c r="G145" s="100">
        <f t="shared" si="14"/>
        <v>0</v>
      </c>
      <c r="H145" s="20"/>
      <c r="L145" s="20"/>
      <c r="M145" s="20"/>
      <c r="N145" s="51"/>
    </row>
    <row r="146" spans="1:14" x14ac:dyDescent="0.25">
      <c r="A146" s="22" t="s">
        <v>187</v>
      </c>
      <c r="B146" s="39" t="s">
        <v>163</v>
      </c>
      <c r="C146" s="94">
        <v>0</v>
      </c>
      <c r="D146" s="94">
        <v>0</v>
      </c>
      <c r="E146" s="39"/>
      <c r="F146" s="100">
        <f t="shared" si="13"/>
        <v>0</v>
      </c>
      <c r="G146" s="100">
        <f t="shared" si="14"/>
        <v>0</v>
      </c>
      <c r="H146" s="20"/>
      <c r="L146" s="20"/>
      <c r="M146" s="20"/>
      <c r="N146" s="51"/>
    </row>
    <row r="147" spans="1:14" x14ac:dyDescent="0.25">
      <c r="A147" s="22" t="s">
        <v>188</v>
      </c>
      <c r="B147" s="22" t="s">
        <v>1505</v>
      </c>
      <c r="C147" s="94">
        <v>0</v>
      </c>
      <c r="D147" s="94">
        <v>0</v>
      </c>
      <c r="F147" s="100">
        <f t="shared" si="13"/>
        <v>0</v>
      </c>
      <c r="G147" s="100">
        <f t="shared" si="14"/>
        <v>0</v>
      </c>
      <c r="H147" s="20"/>
      <c r="L147" s="20"/>
      <c r="M147" s="20"/>
      <c r="N147" s="51"/>
    </row>
    <row r="148" spans="1:14" x14ac:dyDescent="0.25">
      <c r="A148" s="22" t="s">
        <v>189</v>
      </c>
      <c r="B148" s="39" t="s">
        <v>1064</v>
      </c>
      <c r="C148" s="94">
        <v>0</v>
      </c>
      <c r="D148" s="94">
        <v>0</v>
      </c>
      <c r="E148" s="39"/>
      <c r="F148" s="100">
        <f t="shared" si="13"/>
        <v>0</v>
      </c>
      <c r="G148" s="100">
        <f t="shared" si="14"/>
        <v>0</v>
      </c>
      <c r="H148" s="20"/>
      <c r="L148" s="20"/>
      <c r="M148" s="20"/>
      <c r="N148" s="51"/>
    </row>
    <row r="149" spans="1:14" x14ac:dyDescent="0.25">
      <c r="A149" s="22" t="s">
        <v>190</v>
      </c>
      <c r="B149" s="39" t="s">
        <v>165</v>
      </c>
      <c r="C149" s="94">
        <v>0</v>
      </c>
      <c r="D149" s="94">
        <v>0</v>
      </c>
      <c r="E149" s="39"/>
      <c r="F149" s="100">
        <f t="shared" si="13"/>
        <v>0</v>
      </c>
      <c r="G149" s="100">
        <f t="shared" si="14"/>
        <v>0</v>
      </c>
      <c r="H149" s="20"/>
      <c r="L149" s="20"/>
      <c r="M149" s="20"/>
      <c r="N149" s="51"/>
    </row>
    <row r="150" spans="1:14" x14ac:dyDescent="0.25">
      <c r="A150" s="22" t="s">
        <v>191</v>
      </c>
      <c r="B150" s="39" t="s">
        <v>152</v>
      </c>
      <c r="C150" s="94">
        <v>0</v>
      </c>
      <c r="D150" s="94">
        <v>0</v>
      </c>
      <c r="E150" s="39"/>
      <c r="F150" s="100">
        <f t="shared" si="13"/>
        <v>0</v>
      </c>
      <c r="G150" s="100">
        <f t="shared" si="14"/>
        <v>0</v>
      </c>
      <c r="H150" s="20"/>
      <c r="L150" s="20"/>
      <c r="M150" s="20"/>
      <c r="N150" s="51"/>
    </row>
    <row r="151" spans="1:14" x14ac:dyDescent="0.25">
      <c r="A151" s="22" t="s">
        <v>192</v>
      </c>
      <c r="B151" s="22" t="s">
        <v>1597</v>
      </c>
      <c r="C151" s="94">
        <v>0</v>
      </c>
      <c r="D151" s="94">
        <v>0</v>
      </c>
      <c r="E151" s="39"/>
      <c r="F151" s="100">
        <f t="shared" si="13"/>
        <v>0</v>
      </c>
      <c r="G151" s="100">
        <f t="shared" si="14"/>
        <v>0</v>
      </c>
      <c r="H151" s="20"/>
      <c r="L151" s="20"/>
      <c r="M151" s="20"/>
      <c r="N151" s="51"/>
    </row>
    <row r="152" spans="1:14" x14ac:dyDescent="0.25">
      <c r="A152" s="22" t="s">
        <v>193</v>
      </c>
      <c r="B152" s="18" t="s">
        <v>1060</v>
      </c>
      <c r="C152" s="94">
        <v>0</v>
      </c>
      <c r="D152" s="94">
        <v>0</v>
      </c>
      <c r="E152" s="39"/>
      <c r="F152" s="100">
        <f t="shared" si="13"/>
        <v>0</v>
      </c>
      <c r="G152" s="100">
        <f t="shared" si="14"/>
        <v>0</v>
      </c>
      <c r="H152" s="20"/>
      <c r="L152" s="20"/>
      <c r="M152" s="20"/>
      <c r="N152" s="51"/>
    </row>
    <row r="153" spans="1:14" x14ac:dyDescent="0.25">
      <c r="A153" s="22" t="s">
        <v>194</v>
      </c>
      <c r="B153" s="39" t="s">
        <v>167</v>
      </c>
      <c r="C153" s="94">
        <v>0</v>
      </c>
      <c r="D153" s="94">
        <v>0</v>
      </c>
      <c r="E153" s="39"/>
      <c r="F153" s="100">
        <f t="shared" si="13"/>
        <v>0</v>
      </c>
      <c r="G153" s="100">
        <f t="shared" si="14"/>
        <v>0</v>
      </c>
      <c r="H153" s="20"/>
      <c r="L153" s="20"/>
      <c r="M153" s="20"/>
      <c r="N153" s="51"/>
    </row>
    <row r="154" spans="1:14" x14ac:dyDescent="0.25">
      <c r="A154" s="22" t="s">
        <v>1062</v>
      </c>
      <c r="B154" s="39" t="s">
        <v>169</v>
      </c>
      <c r="C154" s="94">
        <v>0</v>
      </c>
      <c r="D154" s="94">
        <v>0</v>
      </c>
      <c r="E154" s="39"/>
      <c r="F154" s="100">
        <f t="shared" si="13"/>
        <v>0</v>
      </c>
      <c r="G154" s="100">
        <f t="shared" si="14"/>
        <v>0</v>
      </c>
      <c r="H154" s="20"/>
      <c r="L154" s="20"/>
      <c r="M154" s="20"/>
      <c r="N154" s="51"/>
    </row>
    <row r="155" spans="1:14" x14ac:dyDescent="0.25">
      <c r="A155" s="22" t="s">
        <v>1065</v>
      </c>
      <c r="B155" s="39" t="s">
        <v>1059</v>
      </c>
      <c r="C155" s="94">
        <v>1653.75</v>
      </c>
      <c r="D155" s="94">
        <v>0</v>
      </c>
      <c r="E155" s="39"/>
      <c r="F155" s="100">
        <f t="shared" si="13"/>
        <v>7.4401622337329013E-2</v>
      </c>
      <c r="G155" s="100">
        <f t="shared" si="14"/>
        <v>0</v>
      </c>
      <c r="H155" s="20"/>
      <c r="L155" s="20"/>
      <c r="M155" s="20"/>
      <c r="N155" s="51"/>
    </row>
    <row r="156" spans="1:14" outlineLevel="1" x14ac:dyDescent="0.25">
      <c r="A156" s="22" t="s">
        <v>1507</v>
      </c>
      <c r="B156" s="39" t="s">
        <v>87</v>
      </c>
      <c r="C156" s="94">
        <v>0</v>
      </c>
      <c r="D156" s="94">
        <v>0</v>
      </c>
      <c r="E156" s="39"/>
      <c r="F156" s="100">
        <f t="shared" si="13"/>
        <v>0</v>
      </c>
      <c r="G156" s="100">
        <f t="shared" si="14"/>
        <v>0</v>
      </c>
      <c r="H156" s="20"/>
      <c r="L156" s="20"/>
      <c r="M156" s="20"/>
      <c r="N156" s="51"/>
    </row>
    <row r="157" spans="1:14" outlineLevel="1" x14ac:dyDescent="0.25">
      <c r="A157" s="22" t="s">
        <v>195</v>
      </c>
      <c r="B157" s="54" t="s">
        <v>89</v>
      </c>
      <c r="C157" s="94">
        <f>SUM(C138:C156)</f>
        <v>22227.337900000002</v>
      </c>
      <c r="D157" s="94">
        <f>SUM(D138:D156)</f>
        <v>22227.337899999999</v>
      </c>
      <c r="E157" s="39"/>
      <c r="F157" s="100">
        <f>SUM(F138:F156)</f>
        <v>1</v>
      </c>
      <c r="G157" s="100">
        <f>SUM(G138:G156)</f>
        <v>1</v>
      </c>
      <c r="H157" s="20"/>
      <c r="L157" s="20"/>
      <c r="M157" s="20"/>
      <c r="N157" s="51"/>
    </row>
    <row r="158" spans="1:14" outlineLevel="1" x14ac:dyDescent="0.25">
      <c r="A158" s="22" t="s">
        <v>196</v>
      </c>
      <c r="B158" s="50"/>
      <c r="C158" s="94"/>
      <c r="D158" s="94"/>
      <c r="E158" s="39"/>
      <c r="F158" s="100" t="str">
        <f t="shared" si="13"/>
        <v/>
      </c>
      <c r="G158" s="100" t="str">
        <f t="shared" si="14"/>
        <v/>
      </c>
      <c r="H158" s="20"/>
      <c r="L158" s="20"/>
      <c r="M158" s="20"/>
      <c r="N158" s="51"/>
    </row>
    <row r="159" spans="1:14" outlineLevel="1" x14ac:dyDescent="0.25">
      <c r="A159" s="22" t="s">
        <v>197</v>
      </c>
      <c r="B159" s="50"/>
      <c r="C159" s="94"/>
      <c r="D159" s="94"/>
      <c r="E159" s="39"/>
      <c r="F159" s="100" t="str">
        <f t="shared" si="13"/>
        <v/>
      </c>
      <c r="G159" s="100" t="str">
        <f t="shared" si="14"/>
        <v/>
      </c>
      <c r="H159" s="20"/>
      <c r="L159" s="20"/>
      <c r="M159" s="20"/>
      <c r="N159" s="51"/>
    </row>
    <row r="160" spans="1:14" outlineLevel="1" x14ac:dyDescent="0.25">
      <c r="A160" s="22" t="s">
        <v>198</v>
      </c>
      <c r="B160" s="50"/>
      <c r="C160" s="94"/>
      <c r="D160" s="94"/>
      <c r="E160" s="39"/>
      <c r="F160" s="100" t="str">
        <f t="shared" si="13"/>
        <v/>
      </c>
      <c r="G160" s="100" t="str">
        <f t="shared" si="14"/>
        <v/>
      </c>
      <c r="H160" s="20"/>
      <c r="L160" s="20"/>
      <c r="M160" s="20"/>
      <c r="N160" s="51"/>
    </row>
    <row r="161" spans="1:14" outlineLevel="1" x14ac:dyDescent="0.25">
      <c r="A161" s="22" t="s">
        <v>199</v>
      </c>
      <c r="B161" s="50"/>
      <c r="C161" s="94"/>
      <c r="D161" s="94"/>
      <c r="E161" s="39"/>
      <c r="F161" s="100" t="str">
        <f t="shared" si="13"/>
        <v/>
      </c>
      <c r="G161" s="100" t="str">
        <f t="shared" si="14"/>
        <v/>
      </c>
      <c r="H161" s="20"/>
      <c r="L161" s="20"/>
      <c r="M161" s="20"/>
      <c r="N161" s="51"/>
    </row>
    <row r="162" spans="1:14" outlineLevel="1" x14ac:dyDescent="0.25">
      <c r="A162" s="22" t="s">
        <v>200</v>
      </c>
      <c r="B162" s="50"/>
      <c r="C162" s="94"/>
      <c r="D162" s="94"/>
      <c r="E162" s="39"/>
      <c r="F162" s="100" t="str">
        <f t="shared" si="13"/>
        <v/>
      </c>
      <c r="G162" s="100" t="str">
        <f t="shared" si="14"/>
        <v/>
      </c>
      <c r="H162" s="20"/>
      <c r="L162" s="20"/>
      <c r="M162" s="20"/>
      <c r="N162" s="51"/>
    </row>
    <row r="163" spans="1:14" ht="15" customHeight="1" x14ac:dyDescent="0.25">
      <c r="A163" s="41"/>
      <c r="B163" s="42" t="s">
        <v>201</v>
      </c>
      <c r="C163" s="81" t="s">
        <v>143</v>
      </c>
      <c r="D163" s="81" t="s">
        <v>144</v>
      </c>
      <c r="E163" s="43"/>
      <c r="F163" s="81" t="s">
        <v>145</v>
      </c>
      <c r="G163" s="81" t="s">
        <v>146</v>
      </c>
      <c r="H163" s="20"/>
      <c r="L163" s="20"/>
      <c r="M163" s="20"/>
      <c r="N163" s="51"/>
    </row>
    <row r="164" spans="1:14" x14ac:dyDescent="0.25">
      <c r="A164" s="22" t="s">
        <v>203</v>
      </c>
      <c r="B164" s="20" t="s">
        <v>204</v>
      </c>
      <c r="C164" s="94">
        <v>14730.912899999999</v>
      </c>
      <c r="D164" s="94">
        <v>0</v>
      </c>
      <c r="E164" s="58"/>
      <c r="F164" s="100">
        <f>IF($C$167=0,"",IF(C164="[for completion]","",IF(C164="","",C164/$C$167)))</f>
        <v>0.66273851444891207</v>
      </c>
      <c r="G164" s="100">
        <f>IF($D$167=0,"",IF(D164="[for completion]","",IF(D164="","",D164/$D$167)))</f>
        <v>0</v>
      </c>
      <c r="H164" s="20"/>
      <c r="L164" s="20"/>
      <c r="M164" s="20"/>
      <c r="N164" s="51"/>
    </row>
    <row r="165" spans="1:14" x14ac:dyDescent="0.25">
      <c r="A165" s="22" t="s">
        <v>205</v>
      </c>
      <c r="B165" s="20" t="s">
        <v>206</v>
      </c>
      <c r="C165" s="94">
        <v>7496.4250000000002</v>
      </c>
      <c r="D165" s="94">
        <f>C164+C165</f>
        <v>22227.337899999999</v>
      </c>
      <c r="E165" s="58"/>
      <c r="F165" s="100">
        <f>IF($C$167=0,"",IF(C165="[for completion]","",IF(C165="","",C165/$C$167)))</f>
        <v>0.33726148555108798</v>
      </c>
      <c r="G165" s="100">
        <f>IF($D$167=0,"",IF(D165="[for completion]","",IF(D165="","",D165/$D$167)))</f>
        <v>1</v>
      </c>
      <c r="H165" s="20"/>
      <c r="L165" s="20"/>
      <c r="M165" s="20"/>
      <c r="N165" s="51"/>
    </row>
    <row r="166" spans="1:14" x14ac:dyDescent="0.25">
      <c r="A166" s="22" t="s">
        <v>207</v>
      </c>
      <c r="B166" s="20" t="s">
        <v>87</v>
      </c>
      <c r="C166" s="94">
        <v>0</v>
      </c>
      <c r="D166" s="94">
        <v>0</v>
      </c>
      <c r="E166" s="58"/>
      <c r="F166" s="100">
        <f>IF($C$167=0,"",IF(C166="[for completion]","",IF(C166="","",C166/$C$167)))</f>
        <v>0</v>
      </c>
      <c r="G166" s="100">
        <f>IF($D$167=0,"",IF(D166="[for completion]","",IF(D166="","",D166/$D$167)))</f>
        <v>0</v>
      </c>
      <c r="H166" s="20"/>
      <c r="L166" s="20"/>
      <c r="M166" s="20"/>
      <c r="N166" s="51"/>
    </row>
    <row r="167" spans="1:14" x14ac:dyDescent="0.25">
      <c r="A167" s="22" t="s">
        <v>208</v>
      </c>
      <c r="B167" s="59" t="s">
        <v>89</v>
      </c>
      <c r="C167" s="103">
        <f>SUM(C164:C166)</f>
        <v>22227.337899999999</v>
      </c>
      <c r="D167" s="103">
        <f>SUM(D164:D166)</f>
        <v>22227.337899999999</v>
      </c>
      <c r="E167" s="58"/>
      <c r="F167" s="102">
        <f>SUM(F164:F166)</f>
        <v>1</v>
      </c>
      <c r="G167" s="102">
        <f>SUM(G164:G166)</f>
        <v>1</v>
      </c>
      <c r="H167" s="20"/>
      <c r="L167" s="20"/>
      <c r="M167" s="20"/>
      <c r="N167" s="51"/>
    </row>
    <row r="168" spans="1:14" outlineLevel="1" x14ac:dyDescent="0.25">
      <c r="A168" s="22" t="s">
        <v>209</v>
      </c>
      <c r="B168" s="59"/>
      <c r="C168" s="103"/>
      <c r="D168" s="103"/>
      <c r="E168" s="58"/>
      <c r="F168" s="58"/>
      <c r="G168" s="18"/>
      <c r="H168" s="20"/>
      <c r="L168" s="20"/>
      <c r="M168" s="20"/>
      <c r="N168" s="51"/>
    </row>
    <row r="169" spans="1:14" outlineLevel="1" x14ac:dyDescent="0.25">
      <c r="A169" s="22" t="s">
        <v>210</v>
      </c>
      <c r="B169" s="59"/>
      <c r="C169" s="103"/>
      <c r="D169" s="103"/>
      <c r="E169" s="58"/>
      <c r="F169" s="58"/>
      <c r="G169" s="18"/>
      <c r="H169" s="20"/>
      <c r="L169" s="20"/>
      <c r="M169" s="20"/>
      <c r="N169" s="51"/>
    </row>
    <row r="170" spans="1:14" outlineLevel="1" x14ac:dyDescent="0.25">
      <c r="A170" s="22" t="s">
        <v>211</v>
      </c>
      <c r="B170" s="59"/>
      <c r="C170" s="103"/>
      <c r="D170" s="103"/>
      <c r="E170" s="58"/>
      <c r="F170" s="58"/>
      <c r="G170" s="18"/>
      <c r="H170" s="20"/>
      <c r="L170" s="20"/>
      <c r="M170" s="20"/>
      <c r="N170" s="51"/>
    </row>
    <row r="171" spans="1:14" outlineLevel="1" x14ac:dyDescent="0.25">
      <c r="A171" s="22" t="s">
        <v>212</v>
      </c>
      <c r="B171" s="59"/>
      <c r="C171" s="103"/>
      <c r="D171" s="103"/>
      <c r="E171" s="58"/>
      <c r="F171" s="58"/>
      <c r="G171" s="18"/>
      <c r="H171" s="20"/>
      <c r="L171" s="20"/>
      <c r="M171" s="20"/>
      <c r="N171" s="51"/>
    </row>
    <row r="172" spans="1:14" outlineLevel="1" x14ac:dyDescent="0.25">
      <c r="A172" s="22" t="s">
        <v>213</v>
      </c>
      <c r="B172" s="59"/>
      <c r="C172" s="103"/>
      <c r="D172" s="103"/>
      <c r="E172" s="58"/>
      <c r="F172" s="58"/>
      <c r="G172" s="18"/>
      <c r="H172" s="20"/>
      <c r="L172" s="20"/>
      <c r="M172" s="20"/>
      <c r="N172" s="51"/>
    </row>
    <row r="173" spans="1:14" ht="15" customHeight="1" x14ac:dyDescent="0.25">
      <c r="A173" s="41"/>
      <c r="B173" s="42" t="s">
        <v>214</v>
      </c>
      <c r="C173" s="41" t="s">
        <v>59</v>
      </c>
      <c r="D173" s="41"/>
      <c r="E173" s="43"/>
      <c r="F173" s="44" t="s">
        <v>215</v>
      </c>
      <c r="G173" s="44"/>
      <c r="H173" s="20"/>
      <c r="L173" s="20"/>
      <c r="M173" s="20"/>
      <c r="N173" s="51"/>
    </row>
    <row r="174" spans="1:14" ht="15" customHeight="1" x14ac:dyDescent="0.25">
      <c r="A174" s="22" t="s">
        <v>216</v>
      </c>
      <c r="B174" s="39" t="s">
        <v>217</v>
      </c>
      <c r="C174" s="94">
        <v>0</v>
      </c>
      <c r="D174" s="36"/>
      <c r="E174" s="28"/>
      <c r="F174" s="100" t="str">
        <f>IF($C$179=0,"",IF(C174="[for completion]","",C174/$C$179))</f>
        <v/>
      </c>
      <c r="G174" s="47"/>
      <c r="H174" s="20"/>
      <c r="L174" s="20"/>
      <c r="M174" s="20"/>
      <c r="N174" s="51"/>
    </row>
    <row r="175" spans="1:14" ht="30.75" customHeight="1" x14ac:dyDescent="0.25">
      <c r="A175" s="22" t="s">
        <v>8</v>
      </c>
      <c r="B175" s="39" t="s">
        <v>906</v>
      </c>
      <c r="C175" s="94">
        <v>0</v>
      </c>
      <c r="E175" s="49"/>
      <c r="F175" s="100" t="str">
        <f>IF($C$179=0,"",IF(C175="[for completion]","",C175/$C$179))</f>
        <v/>
      </c>
      <c r="G175" s="47"/>
      <c r="H175" s="20"/>
      <c r="L175" s="20"/>
      <c r="M175" s="20"/>
      <c r="N175" s="51"/>
    </row>
    <row r="176" spans="1:14" x14ac:dyDescent="0.25">
      <c r="A176" s="22" t="s">
        <v>218</v>
      </c>
      <c r="B176" s="39" t="s">
        <v>219</v>
      </c>
      <c r="C176" s="94">
        <v>0</v>
      </c>
      <c r="E176" s="49"/>
      <c r="F176" s="100" t="str">
        <f>IF($C$179=0,"",IF(C176="[for completion]","",C176/$C$179))</f>
        <v/>
      </c>
      <c r="G176" s="47"/>
      <c r="H176" s="20"/>
      <c r="L176" s="20"/>
      <c r="M176" s="20"/>
      <c r="N176" s="51"/>
    </row>
    <row r="177" spans="1:14" x14ac:dyDescent="0.25">
      <c r="A177" s="22" t="s">
        <v>220</v>
      </c>
      <c r="B177" s="39" t="s">
        <v>221</v>
      </c>
      <c r="C177" s="94">
        <v>0</v>
      </c>
      <c r="E177" s="49"/>
      <c r="F177" s="100" t="str">
        <f>IF($C$179=0,"",IF(C177="[for completion]","",C177/$C$179))</f>
        <v/>
      </c>
      <c r="G177" s="47"/>
      <c r="H177" s="20"/>
      <c r="L177" s="20"/>
      <c r="M177" s="20"/>
      <c r="N177" s="51"/>
    </row>
    <row r="178" spans="1:14" x14ac:dyDescent="0.25">
      <c r="A178" s="22" t="s">
        <v>222</v>
      </c>
      <c r="B178" s="39" t="s">
        <v>87</v>
      </c>
      <c r="C178" s="94">
        <v>0</v>
      </c>
      <c r="E178" s="49"/>
      <c r="F178" s="100" t="str">
        <f t="shared" ref="F178:F187" si="15">IF($C$179=0,"",IF(C178="[for completion]","",C178/$C$179))</f>
        <v/>
      </c>
      <c r="G178" s="47"/>
      <c r="H178" s="20"/>
      <c r="L178" s="20"/>
      <c r="M178" s="20"/>
      <c r="N178" s="51"/>
    </row>
    <row r="179" spans="1:14" x14ac:dyDescent="0.25">
      <c r="A179" s="22" t="s">
        <v>9</v>
      </c>
      <c r="B179" s="54" t="s">
        <v>89</v>
      </c>
      <c r="C179" s="96">
        <f>SUM(C174:C178)</f>
        <v>0</v>
      </c>
      <c r="E179" s="49"/>
      <c r="F179" s="101">
        <f>SUM(F174:F178)</f>
        <v>0</v>
      </c>
      <c r="G179" s="47"/>
      <c r="H179" s="20"/>
      <c r="L179" s="20"/>
      <c r="M179" s="20"/>
      <c r="N179" s="51"/>
    </row>
    <row r="180" spans="1:14" outlineLevel="1" x14ac:dyDescent="0.25">
      <c r="A180" s="22" t="s">
        <v>223</v>
      </c>
      <c r="B180" s="60"/>
      <c r="C180" s="94"/>
      <c r="E180" s="49"/>
      <c r="F180" s="100" t="str">
        <f t="shared" si="15"/>
        <v/>
      </c>
      <c r="G180" s="47"/>
      <c r="H180" s="20"/>
      <c r="L180" s="20"/>
      <c r="M180" s="20"/>
      <c r="N180" s="51"/>
    </row>
    <row r="181" spans="1:14" s="60" customFormat="1" outlineLevel="1" x14ac:dyDescent="0.25">
      <c r="A181" s="22" t="s">
        <v>224</v>
      </c>
      <c r="C181" s="104"/>
      <c r="F181" s="100" t="str">
        <f t="shared" si="15"/>
        <v/>
      </c>
    </row>
    <row r="182" spans="1:14" outlineLevel="1" x14ac:dyDescent="0.25">
      <c r="A182" s="22" t="s">
        <v>225</v>
      </c>
      <c r="B182" s="60"/>
      <c r="C182" s="94"/>
      <c r="E182" s="49"/>
      <c r="F182" s="100" t="str">
        <f t="shared" si="15"/>
        <v/>
      </c>
      <c r="G182" s="47"/>
      <c r="H182" s="20"/>
      <c r="L182" s="20"/>
      <c r="M182" s="20"/>
      <c r="N182" s="51"/>
    </row>
    <row r="183" spans="1:14" outlineLevel="1" x14ac:dyDescent="0.25">
      <c r="A183" s="22" t="s">
        <v>226</v>
      </c>
      <c r="B183" s="60"/>
      <c r="C183" s="94"/>
      <c r="E183" s="49"/>
      <c r="F183" s="100" t="str">
        <f t="shared" si="15"/>
        <v/>
      </c>
      <c r="G183" s="47"/>
      <c r="H183" s="20"/>
      <c r="L183" s="20"/>
      <c r="M183" s="20"/>
      <c r="N183" s="51"/>
    </row>
    <row r="184" spans="1:14" s="60" customFormat="1" outlineLevel="1" x14ac:dyDescent="0.25">
      <c r="A184" s="22" t="s">
        <v>227</v>
      </c>
      <c r="C184" s="104"/>
      <c r="F184" s="100" t="str">
        <f t="shared" si="15"/>
        <v/>
      </c>
    </row>
    <row r="185" spans="1:14" outlineLevel="1" x14ac:dyDescent="0.25">
      <c r="A185" s="22" t="s">
        <v>228</v>
      </c>
      <c r="B185" s="60"/>
      <c r="C185" s="94"/>
      <c r="E185" s="49"/>
      <c r="F185" s="100" t="str">
        <f t="shared" si="15"/>
        <v/>
      </c>
      <c r="G185" s="47"/>
      <c r="H185" s="20"/>
      <c r="L185" s="20"/>
      <c r="M185" s="20"/>
      <c r="N185" s="51"/>
    </row>
    <row r="186" spans="1:14" outlineLevel="1" x14ac:dyDescent="0.25">
      <c r="A186" s="22" t="s">
        <v>229</v>
      </c>
      <c r="B186" s="60"/>
      <c r="C186" s="94"/>
      <c r="E186" s="49"/>
      <c r="F186" s="100" t="str">
        <f t="shared" si="15"/>
        <v/>
      </c>
      <c r="G186" s="47"/>
      <c r="H186" s="20"/>
      <c r="L186" s="20"/>
      <c r="M186" s="20"/>
      <c r="N186" s="51"/>
    </row>
    <row r="187" spans="1:14" outlineLevel="1" x14ac:dyDescent="0.25">
      <c r="A187" s="22" t="s">
        <v>230</v>
      </c>
      <c r="B187" s="60"/>
      <c r="C187" s="94"/>
      <c r="E187" s="49"/>
      <c r="F187" s="100" t="str">
        <f t="shared" si="15"/>
        <v/>
      </c>
      <c r="G187" s="47"/>
      <c r="H187" s="20"/>
      <c r="L187" s="20"/>
      <c r="M187" s="20"/>
      <c r="N187" s="51"/>
    </row>
    <row r="188" spans="1:14" outlineLevel="1" x14ac:dyDescent="0.25">
      <c r="A188" s="22" t="s">
        <v>231</v>
      </c>
      <c r="B188" s="60"/>
      <c r="E188" s="49"/>
      <c r="F188" s="47"/>
      <c r="G188" s="47"/>
      <c r="H188" s="20"/>
      <c r="L188" s="20"/>
      <c r="M188" s="20"/>
      <c r="N188" s="51"/>
    </row>
    <row r="189" spans="1:14" outlineLevel="1" x14ac:dyDescent="0.25">
      <c r="A189" s="22" t="s">
        <v>232</v>
      </c>
      <c r="B189" s="60"/>
      <c r="E189" s="49"/>
      <c r="F189" s="47"/>
      <c r="G189" s="47"/>
      <c r="H189" s="20"/>
      <c r="L189" s="20"/>
      <c r="M189" s="20"/>
      <c r="N189" s="51"/>
    </row>
    <row r="190" spans="1:14" outlineLevel="1" x14ac:dyDescent="0.25">
      <c r="A190" s="22" t="s">
        <v>233</v>
      </c>
      <c r="B190" s="60"/>
      <c r="E190" s="49"/>
      <c r="F190" s="47"/>
      <c r="G190" s="47"/>
      <c r="H190" s="20"/>
      <c r="L190" s="20"/>
      <c r="M190" s="20"/>
      <c r="N190" s="51"/>
    </row>
    <row r="191" spans="1:14" outlineLevel="1" x14ac:dyDescent="0.25">
      <c r="A191" s="22" t="s">
        <v>234</v>
      </c>
      <c r="B191" s="50"/>
      <c r="E191" s="49"/>
      <c r="F191" s="47"/>
      <c r="G191" s="47"/>
      <c r="H191" s="20"/>
      <c r="L191" s="20"/>
      <c r="M191" s="20"/>
      <c r="N191" s="51"/>
    </row>
    <row r="192" spans="1:14" ht="15" customHeight="1" x14ac:dyDescent="0.25">
      <c r="A192" s="41"/>
      <c r="B192" s="42" t="s">
        <v>235</v>
      </c>
      <c r="C192" s="41" t="s">
        <v>59</v>
      </c>
      <c r="D192" s="41"/>
      <c r="E192" s="43"/>
      <c r="F192" s="44" t="s">
        <v>215</v>
      </c>
      <c r="G192" s="44"/>
      <c r="H192" s="20"/>
      <c r="L192" s="20"/>
      <c r="M192" s="20"/>
      <c r="N192" s="51"/>
    </row>
    <row r="193" spans="1:14" x14ac:dyDescent="0.25">
      <c r="A193" s="22" t="s">
        <v>236</v>
      </c>
      <c r="B193" s="39" t="s">
        <v>237</v>
      </c>
      <c r="C193" s="94">
        <v>0</v>
      </c>
      <c r="E193" s="46"/>
      <c r="F193" s="100" t="str">
        <f t="shared" ref="F193:F207" si="16">IF($C$209=0,"",IF(C193="[for completion]","",C193/$C$209))</f>
        <v/>
      </c>
      <c r="G193" s="47"/>
      <c r="H193" s="20"/>
      <c r="L193" s="20"/>
      <c r="M193" s="20"/>
      <c r="N193" s="51"/>
    </row>
    <row r="194" spans="1:14" x14ac:dyDescent="0.25">
      <c r="A194" s="22" t="s">
        <v>238</v>
      </c>
      <c r="B194" s="39" t="s">
        <v>239</v>
      </c>
      <c r="C194" s="94">
        <v>0</v>
      </c>
      <c r="E194" s="49"/>
      <c r="F194" s="100" t="str">
        <f t="shared" si="16"/>
        <v/>
      </c>
      <c r="G194" s="49"/>
      <c r="H194" s="20"/>
      <c r="L194" s="20"/>
      <c r="M194" s="20"/>
      <c r="N194" s="51"/>
    </row>
    <row r="195" spans="1:14" x14ac:dyDescent="0.25">
      <c r="A195" s="22" t="s">
        <v>240</v>
      </c>
      <c r="B195" s="39" t="s">
        <v>241</v>
      </c>
      <c r="C195" s="94">
        <v>0</v>
      </c>
      <c r="E195" s="49"/>
      <c r="F195" s="100" t="str">
        <f t="shared" si="16"/>
        <v/>
      </c>
      <c r="G195" s="49"/>
      <c r="H195" s="20"/>
      <c r="L195" s="20"/>
      <c r="M195" s="20"/>
      <c r="N195" s="51"/>
    </row>
    <row r="196" spans="1:14" x14ac:dyDescent="0.25">
      <c r="A196" s="22" t="s">
        <v>242</v>
      </c>
      <c r="B196" s="39" t="s">
        <v>243</v>
      </c>
      <c r="C196" s="94">
        <v>0</v>
      </c>
      <c r="E196" s="49"/>
      <c r="F196" s="100" t="str">
        <f t="shared" si="16"/>
        <v/>
      </c>
      <c r="G196" s="49"/>
      <c r="H196" s="20"/>
      <c r="L196" s="20"/>
      <c r="M196" s="20"/>
      <c r="N196" s="51"/>
    </row>
    <row r="197" spans="1:14" x14ac:dyDescent="0.25">
      <c r="A197" s="22" t="s">
        <v>244</v>
      </c>
      <c r="B197" s="39" t="s">
        <v>245</v>
      </c>
      <c r="C197" s="94">
        <v>0</v>
      </c>
      <c r="E197" s="49"/>
      <c r="F197" s="100" t="str">
        <f t="shared" si="16"/>
        <v/>
      </c>
      <c r="G197" s="49"/>
      <c r="H197" s="20"/>
      <c r="L197" s="20"/>
      <c r="M197" s="20"/>
      <c r="N197" s="51"/>
    </row>
    <row r="198" spans="1:14" x14ac:dyDescent="0.25">
      <c r="A198" s="22" t="s">
        <v>246</v>
      </c>
      <c r="B198" s="22" t="s">
        <v>479</v>
      </c>
      <c r="C198" s="94">
        <v>0</v>
      </c>
      <c r="E198" s="49"/>
      <c r="F198" s="100" t="str">
        <f t="shared" si="16"/>
        <v/>
      </c>
      <c r="G198" s="49"/>
      <c r="H198" s="20"/>
      <c r="L198" s="20"/>
      <c r="M198" s="20"/>
      <c r="N198" s="51"/>
    </row>
    <row r="199" spans="1:14" x14ac:dyDescent="0.25">
      <c r="A199" s="22" t="s">
        <v>248</v>
      </c>
      <c r="B199" s="39" t="s">
        <v>247</v>
      </c>
      <c r="C199" s="94">
        <v>0</v>
      </c>
      <c r="E199" s="49"/>
      <c r="F199" s="100" t="str">
        <f t="shared" si="16"/>
        <v/>
      </c>
      <c r="G199" s="49"/>
      <c r="H199" s="20"/>
      <c r="L199" s="20"/>
      <c r="M199" s="20"/>
      <c r="N199" s="51"/>
    </row>
    <row r="200" spans="1:14" x14ac:dyDescent="0.25">
      <c r="A200" s="22" t="s">
        <v>250</v>
      </c>
      <c r="B200" s="39" t="s">
        <v>249</v>
      </c>
      <c r="C200" s="94">
        <v>0</v>
      </c>
      <c r="E200" s="49"/>
      <c r="F200" s="100" t="str">
        <f t="shared" si="16"/>
        <v/>
      </c>
      <c r="G200" s="49"/>
      <c r="H200" s="20"/>
      <c r="L200" s="20"/>
      <c r="M200" s="20"/>
      <c r="N200" s="51"/>
    </row>
    <row r="201" spans="1:14" x14ac:dyDescent="0.25">
      <c r="A201" s="22" t="s">
        <v>251</v>
      </c>
      <c r="B201" s="39" t="s">
        <v>11</v>
      </c>
      <c r="C201" s="94">
        <v>0</v>
      </c>
      <c r="E201" s="49"/>
      <c r="F201" s="100" t="str">
        <f t="shared" si="16"/>
        <v/>
      </c>
      <c r="G201" s="49"/>
      <c r="H201" s="20"/>
      <c r="L201" s="20"/>
      <c r="M201" s="20"/>
      <c r="N201" s="51"/>
    </row>
    <row r="202" spans="1:14" x14ac:dyDescent="0.25">
      <c r="A202" s="22" t="s">
        <v>253</v>
      </c>
      <c r="B202" s="39" t="s">
        <v>252</v>
      </c>
      <c r="C202" s="94">
        <v>0</v>
      </c>
      <c r="E202" s="49"/>
      <c r="F202" s="100" t="str">
        <f t="shared" si="16"/>
        <v/>
      </c>
      <c r="G202" s="49"/>
      <c r="H202" s="20"/>
      <c r="L202" s="20"/>
      <c r="M202" s="20"/>
      <c r="N202" s="51"/>
    </row>
    <row r="203" spans="1:14" x14ac:dyDescent="0.25">
      <c r="A203" s="22" t="s">
        <v>255</v>
      </c>
      <c r="B203" s="39" t="s">
        <v>254</v>
      </c>
      <c r="C203" s="94">
        <v>0</v>
      </c>
      <c r="E203" s="49"/>
      <c r="F203" s="100" t="str">
        <f t="shared" si="16"/>
        <v/>
      </c>
      <c r="G203" s="49"/>
      <c r="H203" s="20"/>
      <c r="L203" s="20"/>
      <c r="M203" s="20"/>
      <c r="N203" s="51"/>
    </row>
    <row r="204" spans="1:14" x14ac:dyDescent="0.25">
      <c r="A204" s="22" t="s">
        <v>257</v>
      </c>
      <c r="B204" s="39" t="s">
        <v>256</v>
      </c>
      <c r="C204" s="94">
        <v>0</v>
      </c>
      <c r="E204" s="49"/>
      <c r="F204" s="100" t="str">
        <f t="shared" si="16"/>
        <v/>
      </c>
      <c r="G204" s="49"/>
      <c r="H204" s="20"/>
      <c r="L204" s="20"/>
      <c r="M204" s="20"/>
      <c r="N204" s="51"/>
    </row>
    <row r="205" spans="1:14" x14ac:dyDescent="0.25">
      <c r="A205" s="22" t="s">
        <v>259</v>
      </c>
      <c r="B205" s="39" t="s">
        <v>258</v>
      </c>
      <c r="C205" s="94">
        <v>0</v>
      </c>
      <c r="E205" s="49"/>
      <c r="F205" s="100" t="str">
        <f t="shared" si="16"/>
        <v/>
      </c>
      <c r="G205" s="49"/>
      <c r="H205" s="20"/>
      <c r="L205" s="20"/>
      <c r="M205" s="20"/>
      <c r="N205" s="51"/>
    </row>
    <row r="206" spans="1:14" x14ac:dyDescent="0.25">
      <c r="A206" s="22" t="s">
        <v>261</v>
      </c>
      <c r="B206" s="39" t="s">
        <v>260</v>
      </c>
      <c r="C206" s="94">
        <v>0</v>
      </c>
      <c r="E206" s="49"/>
      <c r="F206" s="100" t="str">
        <f>IF($C$209=0,"",IF(C206="[for completion]","",C206/$C$209))</f>
        <v/>
      </c>
      <c r="G206" s="49"/>
      <c r="H206" s="20"/>
      <c r="L206" s="20"/>
      <c r="M206" s="20"/>
      <c r="N206" s="51"/>
    </row>
    <row r="207" spans="1:14" x14ac:dyDescent="0.25">
      <c r="A207" s="22" t="s">
        <v>262</v>
      </c>
      <c r="B207" s="39" t="s">
        <v>87</v>
      </c>
      <c r="C207" s="94">
        <v>0</v>
      </c>
      <c r="E207" s="49"/>
      <c r="F207" s="100" t="str">
        <f t="shared" si="16"/>
        <v/>
      </c>
      <c r="G207" s="49"/>
      <c r="H207" s="20"/>
      <c r="L207" s="20"/>
      <c r="M207" s="20"/>
      <c r="N207" s="51"/>
    </row>
    <row r="208" spans="1:14" x14ac:dyDescent="0.25">
      <c r="A208" s="22" t="s">
        <v>264</v>
      </c>
      <c r="B208" s="48" t="s">
        <v>263</v>
      </c>
      <c r="C208" s="94">
        <v>0</v>
      </c>
      <c r="D208" s="39"/>
      <c r="E208" s="49"/>
      <c r="F208" s="115" t="str">
        <f>IF($C$209=0,"",IF(C208="[for completion]","",C208/$C$209))</f>
        <v/>
      </c>
      <c r="G208" s="49"/>
      <c r="H208" s="20"/>
      <c r="L208" s="20"/>
      <c r="M208" s="20"/>
      <c r="N208" s="51"/>
    </row>
    <row r="209" spans="1:14" outlineLevel="1" x14ac:dyDescent="0.25">
      <c r="A209" s="22" t="s">
        <v>265</v>
      </c>
      <c r="B209" s="54" t="s">
        <v>89</v>
      </c>
      <c r="C209" s="94">
        <f>SUM(C193:C207)</f>
        <v>0</v>
      </c>
      <c r="E209" s="49"/>
      <c r="F209" s="101">
        <f>SUM(F193:F207)</f>
        <v>0</v>
      </c>
      <c r="G209" s="49"/>
      <c r="H209" s="20"/>
      <c r="L209" s="20"/>
      <c r="M209" s="20"/>
      <c r="N209" s="51"/>
    </row>
    <row r="210" spans="1:14" outlineLevel="1" x14ac:dyDescent="0.25">
      <c r="A210" s="22" t="s">
        <v>266</v>
      </c>
      <c r="B210" s="50"/>
      <c r="C210" s="94"/>
      <c r="E210" s="49"/>
      <c r="F210" s="100" t="str">
        <f t="shared" ref="F210:F215" si="17">IF($C$209=0,"",IF(C210="[for completion]","",C210/$C$209))</f>
        <v/>
      </c>
      <c r="G210" s="49"/>
      <c r="H210" s="20"/>
      <c r="L210" s="20"/>
      <c r="M210" s="20"/>
      <c r="N210" s="51"/>
    </row>
    <row r="211" spans="1:14" outlineLevel="1" x14ac:dyDescent="0.25">
      <c r="A211" s="22" t="s">
        <v>267</v>
      </c>
      <c r="B211" s="50"/>
      <c r="C211" s="94"/>
      <c r="E211" s="49"/>
      <c r="F211" s="100" t="str">
        <f t="shared" si="17"/>
        <v/>
      </c>
      <c r="G211" s="49"/>
      <c r="H211" s="20"/>
      <c r="L211" s="20"/>
      <c r="M211" s="20"/>
      <c r="N211" s="51"/>
    </row>
    <row r="212" spans="1:14" outlineLevel="1" x14ac:dyDescent="0.25">
      <c r="A212" s="22" t="s">
        <v>268</v>
      </c>
      <c r="B212" s="50"/>
      <c r="C212" s="94"/>
      <c r="E212" s="49"/>
      <c r="F212" s="100" t="str">
        <f t="shared" si="17"/>
        <v/>
      </c>
      <c r="G212" s="49"/>
      <c r="H212" s="20"/>
      <c r="L212" s="20"/>
      <c r="M212" s="20"/>
      <c r="N212" s="51"/>
    </row>
    <row r="213" spans="1:14" outlineLevel="1" x14ac:dyDescent="0.25">
      <c r="A213" s="22" t="s">
        <v>269</v>
      </c>
      <c r="B213" s="50"/>
      <c r="C213" s="94"/>
      <c r="E213" s="49"/>
      <c r="F213" s="100" t="str">
        <f t="shared" si="17"/>
        <v/>
      </c>
      <c r="G213" s="49"/>
      <c r="H213" s="20"/>
      <c r="L213" s="20"/>
      <c r="M213" s="20"/>
      <c r="N213" s="51"/>
    </row>
    <row r="214" spans="1:14" outlineLevel="1" x14ac:dyDescent="0.25">
      <c r="A214" s="22" t="s">
        <v>270</v>
      </c>
      <c r="B214" s="50"/>
      <c r="C214" s="94"/>
      <c r="E214" s="49"/>
      <c r="F214" s="100" t="str">
        <f t="shared" si="17"/>
        <v/>
      </c>
      <c r="G214" s="49"/>
      <c r="H214" s="20"/>
      <c r="L214" s="20"/>
      <c r="M214" s="20"/>
      <c r="N214" s="51"/>
    </row>
    <row r="215" spans="1:14" outlineLevel="1" x14ac:dyDescent="0.25">
      <c r="A215" s="22" t="s">
        <v>271</v>
      </c>
      <c r="B215" s="50"/>
      <c r="C215" s="94"/>
      <c r="E215" s="49"/>
      <c r="F215" s="100" t="str">
        <f t="shared" si="17"/>
        <v/>
      </c>
      <c r="G215" s="49"/>
      <c r="H215" s="20"/>
      <c r="L215" s="20"/>
      <c r="M215" s="20"/>
      <c r="N215" s="51"/>
    </row>
    <row r="216" spans="1:14" ht="15" customHeight="1" x14ac:dyDescent="0.25">
      <c r="A216" s="41"/>
      <c r="B216" s="42" t="s">
        <v>272</v>
      </c>
      <c r="C216" s="41" t="s">
        <v>59</v>
      </c>
      <c r="D216" s="41"/>
      <c r="E216" s="43"/>
      <c r="F216" s="44" t="s">
        <v>77</v>
      </c>
      <c r="G216" s="44" t="s">
        <v>202</v>
      </c>
      <c r="H216" s="20"/>
      <c r="L216" s="20"/>
      <c r="M216" s="20"/>
      <c r="N216" s="51"/>
    </row>
    <row r="217" spans="1:14" x14ac:dyDescent="0.25">
      <c r="A217" s="22" t="s">
        <v>273</v>
      </c>
      <c r="B217" s="18" t="s">
        <v>274</v>
      </c>
      <c r="C217" s="94">
        <v>0</v>
      </c>
      <c r="E217" s="58"/>
      <c r="F217" s="100">
        <f>IF($C$38=0,"",IF(C217="[for completion]","",IF(C217="","",C217/$C$38)))</f>
        <v>0</v>
      </c>
      <c r="G217" s="100">
        <f>IF($C$39=0,"",IF(C217="[for completion]","",IF(C217="","",C217/$C$39)))</f>
        <v>0</v>
      </c>
      <c r="H217" s="20"/>
      <c r="L217" s="20"/>
      <c r="M217" s="20"/>
      <c r="N217" s="51"/>
    </row>
    <row r="218" spans="1:14" x14ac:dyDescent="0.25">
      <c r="A218" s="22" t="s">
        <v>275</v>
      </c>
      <c r="B218" s="18" t="s">
        <v>276</v>
      </c>
      <c r="C218" s="94">
        <v>0</v>
      </c>
      <c r="E218" s="58"/>
      <c r="F218" s="100">
        <f>IF($C$38=0,"",IF(C218="[for completion]","",IF(C218="","",C218/$C$38)))</f>
        <v>0</v>
      </c>
      <c r="G218" s="100">
        <f>IF($C$39=0,"",IF(C218="[for completion]","",IF(C218="","",C218/$C$39)))</f>
        <v>0</v>
      </c>
      <c r="H218" s="20"/>
      <c r="L218" s="20"/>
      <c r="M218" s="20"/>
      <c r="N218" s="51"/>
    </row>
    <row r="219" spans="1:14" x14ac:dyDescent="0.25">
      <c r="A219" s="22" t="s">
        <v>277</v>
      </c>
      <c r="B219" s="18" t="s">
        <v>87</v>
      </c>
      <c r="C219" s="94">
        <v>0</v>
      </c>
      <c r="E219" s="58"/>
      <c r="F219" s="100">
        <f>IF($C$38=0,"",IF(C219="[for completion]","",IF(C219="","",C219/$C$38)))</f>
        <v>0</v>
      </c>
      <c r="G219" s="100">
        <f>IF($C$39=0,"",IF(C219="[for completion]","",IF(C219="","",C219/$C$39)))</f>
        <v>0</v>
      </c>
      <c r="H219" s="20"/>
      <c r="L219" s="20"/>
      <c r="M219" s="20"/>
      <c r="N219" s="51"/>
    </row>
    <row r="220" spans="1:14" x14ac:dyDescent="0.25">
      <c r="A220" s="22" t="s">
        <v>278</v>
      </c>
      <c r="B220" s="54" t="s">
        <v>89</v>
      </c>
      <c r="C220" s="94">
        <f>SUM(C217:C219)</f>
        <v>0</v>
      </c>
      <c r="E220" s="58"/>
      <c r="F220" s="93">
        <f>SUM(F217:F219)</f>
        <v>0</v>
      </c>
      <c r="G220" s="93">
        <f>SUM(G217:G219)</f>
        <v>0</v>
      </c>
      <c r="H220" s="20"/>
      <c r="L220" s="20"/>
      <c r="M220" s="20"/>
      <c r="N220" s="51"/>
    </row>
    <row r="221" spans="1:14" outlineLevel="1" x14ac:dyDescent="0.25">
      <c r="A221" s="22" t="s">
        <v>279</v>
      </c>
      <c r="B221" s="50"/>
      <c r="C221" s="94"/>
      <c r="E221" s="58"/>
      <c r="F221" s="100" t="str">
        <f t="shared" ref="F221:F227" si="18">IF($C$38=0,"",IF(C221="[for completion]","",IF(C221="","",C221/$C$38)))</f>
        <v/>
      </c>
      <c r="G221" s="100" t="str">
        <f t="shared" ref="G221:G227" si="19">IF($C$39=0,"",IF(C221="[for completion]","",IF(C221="","",C221/$C$39)))</f>
        <v/>
      </c>
      <c r="H221" s="20"/>
      <c r="L221" s="20"/>
      <c r="M221" s="20"/>
      <c r="N221" s="51"/>
    </row>
    <row r="222" spans="1:14" outlineLevel="1" x14ac:dyDescent="0.25">
      <c r="A222" s="22" t="s">
        <v>280</v>
      </c>
      <c r="B222" s="50"/>
      <c r="C222" s="94"/>
      <c r="E222" s="58"/>
      <c r="F222" s="100" t="str">
        <f t="shared" si="18"/>
        <v/>
      </c>
      <c r="G222" s="100" t="str">
        <f t="shared" si="19"/>
        <v/>
      </c>
      <c r="H222" s="20"/>
      <c r="L222" s="20"/>
      <c r="M222" s="20"/>
      <c r="N222" s="51"/>
    </row>
    <row r="223" spans="1:14" outlineLevel="1" x14ac:dyDescent="0.25">
      <c r="A223" s="22" t="s">
        <v>281</v>
      </c>
      <c r="B223" s="50"/>
      <c r="C223" s="94"/>
      <c r="E223" s="58"/>
      <c r="F223" s="100" t="str">
        <f t="shared" si="18"/>
        <v/>
      </c>
      <c r="G223" s="100" t="str">
        <f t="shared" si="19"/>
        <v/>
      </c>
      <c r="H223" s="20"/>
      <c r="L223" s="20"/>
      <c r="M223" s="20"/>
      <c r="N223" s="51"/>
    </row>
    <row r="224" spans="1:14" outlineLevel="1" x14ac:dyDescent="0.25">
      <c r="A224" s="22" t="s">
        <v>282</v>
      </c>
      <c r="B224" s="50"/>
      <c r="C224" s="94"/>
      <c r="E224" s="58"/>
      <c r="F224" s="100" t="str">
        <f t="shared" si="18"/>
        <v/>
      </c>
      <c r="G224" s="100" t="str">
        <f t="shared" si="19"/>
        <v/>
      </c>
      <c r="H224" s="20"/>
      <c r="L224" s="20"/>
      <c r="M224" s="20"/>
      <c r="N224" s="51"/>
    </row>
    <row r="225" spans="1:14" outlineLevel="1" x14ac:dyDescent="0.25">
      <c r="A225" s="22" t="s">
        <v>283</v>
      </c>
      <c r="B225" s="50"/>
      <c r="C225" s="94"/>
      <c r="E225" s="58"/>
      <c r="F225" s="100" t="str">
        <f t="shared" si="18"/>
        <v/>
      </c>
      <c r="G225" s="100" t="str">
        <f t="shared" si="19"/>
        <v/>
      </c>
      <c r="H225" s="20"/>
      <c r="L225" s="20"/>
      <c r="M225" s="20"/>
    </row>
    <row r="226" spans="1:14" outlineLevel="1" x14ac:dyDescent="0.25">
      <c r="A226" s="22" t="s">
        <v>284</v>
      </c>
      <c r="B226" s="50"/>
      <c r="C226" s="94"/>
      <c r="E226" s="39"/>
      <c r="F226" s="100" t="str">
        <f t="shared" si="18"/>
        <v/>
      </c>
      <c r="G226" s="100" t="str">
        <f t="shared" si="19"/>
        <v/>
      </c>
      <c r="H226" s="20"/>
      <c r="L226" s="20"/>
      <c r="M226" s="20"/>
    </row>
    <row r="227" spans="1:14" outlineLevel="1" x14ac:dyDescent="0.25">
      <c r="A227" s="22" t="s">
        <v>285</v>
      </c>
      <c r="B227" s="50"/>
      <c r="C227" s="94"/>
      <c r="E227" s="58"/>
      <c r="F227" s="100" t="str">
        <f t="shared" si="18"/>
        <v/>
      </c>
      <c r="G227" s="100" t="str">
        <f t="shared" si="19"/>
        <v/>
      </c>
      <c r="H227" s="20"/>
      <c r="L227" s="20"/>
      <c r="M227" s="20"/>
    </row>
    <row r="228" spans="1:14" ht="15" customHeight="1" x14ac:dyDescent="0.25">
      <c r="A228" s="41"/>
      <c r="B228" s="42" t="s">
        <v>286</v>
      </c>
      <c r="C228" s="41"/>
      <c r="D228" s="41"/>
      <c r="E228" s="43"/>
      <c r="F228" s="44"/>
      <c r="G228" s="44"/>
      <c r="H228" s="20"/>
      <c r="L228" s="20"/>
      <c r="M228" s="20"/>
    </row>
    <row r="229" spans="1:14" x14ac:dyDescent="0.25">
      <c r="A229" s="22" t="s">
        <v>287</v>
      </c>
      <c r="B229" s="39" t="s">
        <v>288</v>
      </c>
      <c r="C229" s="154" t="s">
        <v>1612</v>
      </c>
      <c r="H229" s="20"/>
      <c r="L229" s="20"/>
      <c r="M229" s="20"/>
    </row>
    <row r="230" spans="1:14" ht="15" customHeight="1" x14ac:dyDescent="0.25">
      <c r="A230" s="41"/>
      <c r="B230" s="42" t="s">
        <v>289</v>
      </c>
      <c r="C230" s="41"/>
      <c r="D230" s="41"/>
      <c r="E230" s="43"/>
      <c r="F230" s="44"/>
      <c r="G230" s="44"/>
      <c r="H230" s="20"/>
      <c r="L230" s="20"/>
      <c r="M230" s="20"/>
    </row>
    <row r="231" spans="1:14" x14ac:dyDescent="0.25">
      <c r="A231" s="22" t="s">
        <v>10</v>
      </c>
      <c r="B231" s="22" t="s">
        <v>909</v>
      </c>
      <c r="C231" s="94">
        <f>C38</f>
        <v>42286.006237779999</v>
      </c>
      <c r="E231" s="39"/>
      <c r="H231" s="20"/>
      <c r="L231" s="20"/>
      <c r="M231" s="20"/>
    </row>
    <row r="232" spans="1:14" x14ac:dyDescent="0.25">
      <c r="A232" s="22" t="s">
        <v>290</v>
      </c>
      <c r="B232" s="1" t="s">
        <v>291</v>
      </c>
      <c r="C232" s="94" t="s">
        <v>1613</v>
      </c>
      <c r="E232" s="39"/>
      <c r="H232" s="20"/>
      <c r="L232" s="20"/>
      <c r="M232" s="20"/>
    </row>
    <row r="233" spans="1:14" x14ac:dyDescent="0.25">
      <c r="A233" s="22" t="s">
        <v>292</v>
      </c>
      <c r="B233" s="1" t="s">
        <v>293</v>
      </c>
      <c r="C233" s="94" t="s">
        <v>1613</v>
      </c>
      <c r="E233" s="39"/>
      <c r="H233" s="20"/>
      <c r="L233" s="20"/>
      <c r="M233" s="20"/>
    </row>
    <row r="234" spans="1:14" outlineLevel="1" x14ac:dyDescent="0.25">
      <c r="A234" s="22" t="s">
        <v>294</v>
      </c>
      <c r="B234" s="37" t="s">
        <v>295</v>
      </c>
      <c r="C234" s="96" t="s">
        <v>739</v>
      </c>
      <c r="D234" s="39"/>
      <c r="E234" s="39"/>
      <c r="H234" s="20"/>
      <c r="L234" s="20"/>
      <c r="M234" s="20"/>
    </row>
    <row r="235" spans="1:14" outlineLevel="1" x14ac:dyDescent="0.25">
      <c r="A235" s="22" t="s">
        <v>296</v>
      </c>
      <c r="B235" s="37" t="s">
        <v>297</v>
      </c>
      <c r="C235" s="96">
        <f>C39</f>
        <v>22227.337899999999</v>
      </c>
      <c r="D235" s="39"/>
      <c r="E235" s="39"/>
      <c r="H235" s="20"/>
      <c r="L235" s="20"/>
      <c r="M235" s="20"/>
    </row>
    <row r="236" spans="1:14" outlineLevel="1" x14ac:dyDescent="0.25">
      <c r="A236" s="22" t="s">
        <v>298</v>
      </c>
      <c r="B236" s="37" t="s">
        <v>299</v>
      </c>
      <c r="C236" s="39" t="s">
        <v>739</v>
      </c>
      <c r="D236" s="39"/>
      <c r="E236" s="39"/>
      <c r="H236" s="20"/>
      <c r="L236" s="20"/>
      <c r="M236" s="20"/>
    </row>
    <row r="237" spans="1:14" outlineLevel="1" x14ac:dyDescent="0.25">
      <c r="A237" s="22" t="s">
        <v>300</v>
      </c>
      <c r="C237" s="39"/>
      <c r="D237" s="39"/>
      <c r="E237" s="39"/>
      <c r="H237" s="20"/>
      <c r="L237" s="20"/>
      <c r="M237" s="20"/>
    </row>
    <row r="238" spans="1:14" outlineLevel="1" x14ac:dyDescent="0.25">
      <c r="A238" s="22" t="s">
        <v>301</v>
      </c>
      <c r="C238" s="39"/>
      <c r="D238" s="39"/>
      <c r="E238" s="39"/>
      <c r="H238" s="20"/>
      <c r="L238" s="20"/>
      <c r="M238" s="20"/>
    </row>
    <row r="239" spans="1:14" outlineLevel="1" x14ac:dyDescent="0.25">
      <c r="A239" s="41"/>
      <c r="B239" s="42" t="s">
        <v>1576</v>
      </c>
      <c r="C239" s="41"/>
      <c r="D239" s="41"/>
      <c r="E239" s="41"/>
      <c r="F239" s="41"/>
      <c r="G239" s="41"/>
      <c r="H239" s="20"/>
      <c r="K239"/>
      <c r="L239"/>
      <c r="M239"/>
      <c r="N239"/>
    </row>
    <row r="240" spans="1:14" ht="30" outlineLevel="1" x14ac:dyDescent="0.25">
      <c r="A240" s="22" t="s">
        <v>1072</v>
      </c>
      <c r="B240" s="22" t="s">
        <v>1575</v>
      </c>
      <c r="C240" s="22" t="s">
        <v>736</v>
      </c>
      <c r="G240"/>
      <c r="H240" s="20"/>
      <c r="K240"/>
      <c r="L240"/>
      <c r="M240"/>
      <c r="N240"/>
    </row>
    <row r="241" spans="1:14" outlineLevel="1" x14ac:dyDescent="0.25">
      <c r="A241" s="22" t="s">
        <v>1073</v>
      </c>
      <c r="B241" s="22" t="s">
        <v>1583</v>
      </c>
      <c r="C241" s="22" t="s">
        <v>736</v>
      </c>
      <c r="G241"/>
      <c r="H241" s="20"/>
      <c r="K241"/>
      <c r="L241"/>
      <c r="M241"/>
      <c r="N241"/>
    </row>
    <row r="242" spans="1:14" outlineLevel="1" x14ac:dyDescent="0.25">
      <c r="A242" s="22" t="s">
        <v>1243</v>
      </c>
      <c r="B242" s="22" t="s">
        <v>1567</v>
      </c>
      <c r="C242" s="22" t="s">
        <v>736</v>
      </c>
      <c r="G242"/>
      <c r="H242" s="20"/>
      <c r="K242"/>
      <c r="L242"/>
      <c r="M242"/>
      <c r="N242"/>
    </row>
    <row r="243" spans="1:14" ht="30" outlineLevel="1" x14ac:dyDescent="0.25">
      <c r="A243" s="22" t="s">
        <v>1244</v>
      </c>
      <c r="B243" s="22" t="s">
        <v>1574</v>
      </c>
      <c r="C243" s="22" t="s">
        <v>736</v>
      </c>
      <c r="G243"/>
      <c r="H243" s="20"/>
      <c r="K243"/>
      <c r="L243"/>
      <c r="M243"/>
      <c r="N243"/>
    </row>
    <row r="244" spans="1:14" outlineLevel="1" x14ac:dyDescent="0.25">
      <c r="A244" s="22" t="s">
        <v>1571</v>
      </c>
      <c r="B244" s="22" t="s">
        <v>1568</v>
      </c>
      <c r="C244" s="140" t="s">
        <v>1569</v>
      </c>
      <c r="D244" s="140" t="s">
        <v>1590</v>
      </c>
      <c r="E244" s="113"/>
      <c r="G244"/>
      <c r="H244" s="20"/>
      <c r="K244"/>
      <c r="L244"/>
      <c r="M244"/>
      <c r="N244"/>
    </row>
    <row r="245" spans="1:14" outlineLevel="1" x14ac:dyDescent="0.25">
      <c r="A245" s="22" t="s">
        <v>1572</v>
      </c>
      <c r="B245" s="22" t="s">
        <v>1570</v>
      </c>
      <c r="C245" s="113" t="s">
        <v>736</v>
      </c>
      <c r="G245"/>
      <c r="H245" s="20"/>
      <c r="K245"/>
      <c r="L245"/>
      <c r="M245"/>
      <c r="N245"/>
    </row>
    <row r="246" spans="1:14" outlineLevel="1" x14ac:dyDescent="0.25">
      <c r="A246" s="22" t="s">
        <v>1573</v>
      </c>
      <c r="B246" s="22" t="s">
        <v>1584</v>
      </c>
      <c r="C246" s="22" t="s">
        <v>736</v>
      </c>
      <c r="G246"/>
      <c r="H246" s="20"/>
      <c r="K246"/>
      <c r="L246"/>
      <c r="M246"/>
      <c r="N246"/>
    </row>
    <row r="247" spans="1:14" outlineLevel="1" x14ac:dyDescent="0.25">
      <c r="A247" s="22" t="s">
        <v>1075</v>
      </c>
      <c r="D247"/>
      <c r="E247"/>
      <c r="F247"/>
      <c r="G247"/>
      <c r="H247" s="20"/>
      <c r="K247"/>
      <c r="L247"/>
      <c r="M247"/>
      <c r="N247"/>
    </row>
    <row r="248" spans="1:14" outlineLevel="1" x14ac:dyDescent="0.25">
      <c r="A248" s="22" t="s">
        <v>1076</v>
      </c>
      <c r="D248"/>
      <c r="E248"/>
      <c r="F248"/>
      <c r="G248"/>
      <c r="H248" s="20"/>
      <c r="K248"/>
      <c r="L248"/>
      <c r="M248"/>
      <c r="N248"/>
    </row>
    <row r="249" spans="1:14" outlineLevel="1" x14ac:dyDescent="0.25">
      <c r="A249" s="22" t="s">
        <v>1074</v>
      </c>
      <c r="D249"/>
      <c r="E249"/>
      <c r="F249"/>
      <c r="G249"/>
      <c r="H249" s="20"/>
      <c r="K249"/>
      <c r="L249"/>
      <c r="M249"/>
      <c r="N249"/>
    </row>
    <row r="250" spans="1:14" outlineLevel="1" x14ac:dyDescent="0.25">
      <c r="A250" s="22" t="s">
        <v>1077</v>
      </c>
      <c r="D250"/>
      <c r="E250"/>
      <c r="F250"/>
      <c r="G250"/>
      <c r="H250" s="20"/>
      <c r="K250"/>
      <c r="L250"/>
      <c r="M250"/>
      <c r="N250"/>
    </row>
    <row r="251" spans="1:14" outlineLevel="1" x14ac:dyDescent="0.25">
      <c r="A251" s="22" t="s">
        <v>1078</v>
      </c>
      <c r="D251"/>
      <c r="E251"/>
      <c r="F251"/>
      <c r="G251"/>
      <c r="H251" s="20"/>
      <c r="K251"/>
      <c r="L251"/>
      <c r="M251"/>
      <c r="N251"/>
    </row>
    <row r="252" spans="1:14" outlineLevel="1" x14ac:dyDescent="0.25">
      <c r="A252" s="22" t="s">
        <v>1079</v>
      </c>
      <c r="D252"/>
      <c r="E252"/>
      <c r="F252"/>
      <c r="G252"/>
      <c r="H252" s="20"/>
      <c r="K252"/>
      <c r="L252"/>
      <c r="M252"/>
      <c r="N252"/>
    </row>
    <row r="253" spans="1:14" outlineLevel="1" x14ac:dyDescent="0.25">
      <c r="A253" s="22" t="s">
        <v>1080</v>
      </c>
      <c r="D253"/>
      <c r="E253"/>
      <c r="F253"/>
      <c r="G253"/>
      <c r="H253" s="20"/>
      <c r="K253"/>
      <c r="L253"/>
      <c r="M253"/>
      <c r="N253"/>
    </row>
    <row r="254" spans="1:14" outlineLevel="1" x14ac:dyDescent="0.25">
      <c r="A254" s="22" t="s">
        <v>1081</v>
      </c>
      <c r="D254"/>
      <c r="E254"/>
      <c r="F254"/>
      <c r="G254"/>
      <c r="H254" s="20"/>
      <c r="K254"/>
      <c r="L254"/>
      <c r="M254"/>
      <c r="N254"/>
    </row>
    <row r="255" spans="1:14" outlineLevel="1" x14ac:dyDescent="0.25">
      <c r="A255" s="22" t="s">
        <v>1082</v>
      </c>
      <c r="D255"/>
      <c r="E255"/>
      <c r="F255"/>
      <c r="G255"/>
      <c r="H255" s="20"/>
      <c r="K255"/>
      <c r="L255"/>
      <c r="M255"/>
      <c r="N255"/>
    </row>
    <row r="256" spans="1:14" outlineLevel="1" x14ac:dyDescent="0.25">
      <c r="A256" s="22" t="s">
        <v>1083</v>
      </c>
      <c r="D256"/>
      <c r="E256"/>
      <c r="F256"/>
      <c r="G256"/>
      <c r="H256" s="20"/>
      <c r="K256"/>
      <c r="L256"/>
      <c r="M256"/>
      <c r="N256"/>
    </row>
    <row r="257" spans="1:14" outlineLevel="1" x14ac:dyDescent="0.25">
      <c r="A257" s="22" t="s">
        <v>1084</v>
      </c>
      <c r="D257"/>
      <c r="E257"/>
      <c r="F257"/>
      <c r="G257"/>
      <c r="H257" s="20"/>
      <c r="K257"/>
      <c r="L257"/>
      <c r="M257"/>
      <c r="N257"/>
    </row>
    <row r="258" spans="1:14" outlineLevel="1" x14ac:dyDescent="0.25">
      <c r="A258" s="22" t="s">
        <v>1085</v>
      </c>
      <c r="D258"/>
      <c r="E258"/>
      <c r="F258"/>
      <c r="G258"/>
      <c r="H258" s="20"/>
      <c r="K258"/>
      <c r="L258"/>
      <c r="M258"/>
      <c r="N258"/>
    </row>
    <row r="259" spans="1:14" outlineLevel="1" x14ac:dyDescent="0.25">
      <c r="A259" s="22" t="s">
        <v>1086</v>
      </c>
      <c r="D259"/>
      <c r="E259"/>
      <c r="F259"/>
      <c r="G259"/>
      <c r="H259" s="20"/>
      <c r="K259"/>
      <c r="L259"/>
      <c r="M259"/>
      <c r="N259"/>
    </row>
    <row r="260" spans="1:14" outlineLevel="1" x14ac:dyDescent="0.25">
      <c r="A260" s="22" t="s">
        <v>1087</v>
      </c>
      <c r="D260"/>
      <c r="E260"/>
      <c r="F260"/>
      <c r="G260"/>
      <c r="H260" s="20"/>
      <c r="K260"/>
      <c r="L260"/>
      <c r="M260"/>
      <c r="N260"/>
    </row>
    <row r="261" spans="1:14" outlineLevel="1" x14ac:dyDescent="0.25">
      <c r="A261" s="22" t="s">
        <v>1088</v>
      </c>
      <c r="D261"/>
      <c r="E261"/>
      <c r="F261"/>
      <c r="G261"/>
      <c r="H261" s="20"/>
      <c r="K261"/>
      <c r="L261"/>
      <c r="M261"/>
      <c r="N261"/>
    </row>
    <row r="262" spans="1:14" outlineLevel="1" x14ac:dyDescent="0.25">
      <c r="A262" s="22" t="s">
        <v>1089</v>
      </c>
      <c r="D262"/>
      <c r="E262"/>
      <c r="F262"/>
      <c r="G262"/>
      <c r="H262" s="20"/>
      <c r="K262"/>
      <c r="L262"/>
      <c r="M262"/>
      <c r="N262"/>
    </row>
    <row r="263" spans="1:14" outlineLevel="1" x14ac:dyDescent="0.25">
      <c r="A263" s="22" t="s">
        <v>1090</v>
      </c>
      <c r="D263"/>
      <c r="E263"/>
      <c r="F263"/>
      <c r="G263"/>
      <c r="H263" s="20"/>
      <c r="K263"/>
      <c r="L263"/>
      <c r="M263"/>
      <c r="N263"/>
    </row>
    <row r="264" spans="1:14" outlineLevel="1" x14ac:dyDescent="0.25">
      <c r="A264" s="22" t="s">
        <v>1091</v>
      </c>
      <c r="D264"/>
      <c r="E264"/>
      <c r="F264"/>
      <c r="G264"/>
      <c r="H264" s="20"/>
      <c r="K264"/>
      <c r="L264"/>
      <c r="M264"/>
      <c r="N264"/>
    </row>
    <row r="265" spans="1:14" outlineLevel="1" x14ac:dyDescent="0.25">
      <c r="A265" s="22" t="s">
        <v>1092</v>
      </c>
      <c r="D265"/>
      <c r="E265"/>
      <c r="F265"/>
      <c r="G265"/>
      <c r="H265" s="20"/>
      <c r="K265"/>
      <c r="L265"/>
      <c r="M265"/>
      <c r="N265"/>
    </row>
    <row r="266" spans="1:14" outlineLevel="1" x14ac:dyDescent="0.25">
      <c r="A266" s="22" t="s">
        <v>1093</v>
      </c>
      <c r="D266"/>
      <c r="E266"/>
      <c r="F266"/>
      <c r="G266"/>
      <c r="H266" s="20"/>
      <c r="K266"/>
      <c r="L266"/>
      <c r="M266"/>
      <c r="N266"/>
    </row>
    <row r="267" spans="1:14" outlineLevel="1" x14ac:dyDescent="0.25">
      <c r="A267" s="22" t="s">
        <v>1094</v>
      </c>
      <c r="D267"/>
      <c r="E267"/>
      <c r="F267"/>
      <c r="G267"/>
      <c r="H267" s="20"/>
      <c r="K267"/>
      <c r="L267"/>
      <c r="M267"/>
      <c r="N267"/>
    </row>
    <row r="268" spans="1:14" outlineLevel="1" x14ac:dyDescent="0.25">
      <c r="A268" s="22" t="s">
        <v>1095</v>
      </c>
      <c r="D268"/>
      <c r="E268"/>
      <c r="F268"/>
      <c r="G268"/>
      <c r="H268" s="20"/>
      <c r="K268"/>
      <c r="L268"/>
      <c r="M268"/>
      <c r="N268"/>
    </row>
    <row r="269" spans="1:14" outlineLevel="1" x14ac:dyDescent="0.25">
      <c r="A269" s="22" t="s">
        <v>1096</v>
      </c>
      <c r="D269"/>
      <c r="E269"/>
      <c r="F269"/>
      <c r="G269"/>
      <c r="H269" s="20"/>
      <c r="K269"/>
      <c r="L269"/>
      <c r="M269"/>
      <c r="N269"/>
    </row>
    <row r="270" spans="1:14" outlineLevel="1" x14ac:dyDescent="0.25">
      <c r="A270" s="22" t="s">
        <v>1097</v>
      </c>
      <c r="D270"/>
      <c r="E270"/>
      <c r="F270"/>
      <c r="G270"/>
      <c r="H270" s="20"/>
      <c r="K270"/>
      <c r="L270"/>
      <c r="M270"/>
      <c r="N270"/>
    </row>
    <row r="271" spans="1:14" outlineLevel="1" x14ac:dyDescent="0.25">
      <c r="A271" s="22" t="s">
        <v>1098</v>
      </c>
      <c r="D271"/>
      <c r="E271"/>
      <c r="F271"/>
      <c r="G271"/>
      <c r="H271" s="20"/>
      <c r="K271"/>
      <c r="L271"/>
      <c r="M271"/>
      <c r="N271"/>
    </row>
    <row r="272" spans="1:14" outlineLevel="1" x14ac:dyDescent="0.25">
      <c r="A272" s="22" t="s">
        <v>1099</v>
      </c>
      <c r="D272"/>
      <c r="E272"/>
      <c r="F272"/>
      <c r="G272"/>
      <c r="H272" s="20"/>
      <c r="K272"/>
      <c r="L272"/>
      <c r="M272"/>
      <c r="N272"/>
    </row>
    <row r="273" spans="1:14" outlineLevel="1" x14ac:dyDescent="0.25">
      <c r="A273" s="22" t="s">
        <v>1100</v>
      </c>
      <c r="D273"/>
      <c r="E273"/>
      <c r="F273"/>
      <c r="G273"/>
      <c r="H273" s="20"/>
      <c r="K273"/>
      <c r="L273"/>
      <c r="M273"/>
      <c r="N273"/>
    </row>
    <row r="274" spans="1:14" outlineLevel="1" x14ac:dyDescent="0.25">
      <c r="A274" s="22" t="s">
        <v>1101</v>
      </c>
      <c r="D274"/>
      <c r="E274"/>
      <c r="F274"/>
      <c r="G274"/>
      <c r="H274" s="20"/>
      <c r="K274"/>
      <c r="L274"/>
      <c r="M274"/>
      <c r="N274"/>
    </row>
    <row r="275" spans="1:14" outlineLevel="1" x14ac:dyDescent="0.25">
      <c r="A275" s="22" t="s">
        <v>1102</v>
      </c>
      <c r="D275"/>
      <c r="E275"/>
      <c r="F275"/>
      <c r="G275"/>
      <c r="H275" s="20"/>
      <c r="K275"/>
      <c r="L275"/>
      <c r="M275"/>
      <c r="N275"/>
    </row>
    <row r="276" spans="1:14" outlineLevel="1" x14ac:dyDescent="0.25">
      <c r="A276" s="22" t="s">
        <v>1103</v>
      </c>
      <c r="D276"/>
      <c r="E276"/>
      <c r="F276"/>
      <c r="G276"/>
      <c r="H276" s="20"/>
      <c r="K276"/>
      <c r="L276"/>
      <c r="M276"/>
      <c r="N276"/>
    </row>
    <row r="277" spans="1:14" outlineLevel="1" x14ac:dyDescent="0.25">
      <c r="A277" s="22" t="s">
        <v>1104</v>
      </c>
      <c r="D277"/>
      <c r="E277"/>
      <c r="F277"/>
      <c r="G277"/>
      <c r="H277" s="20"/>
      <c r="K277"/>
      <c r="L277"/>
      <c r="M277"/>
      <c r="N277"/>
    </row>
    <row r="278" spans="1:14" outlineLevel="1" x14ac:dyDescent="0.25">
      <c r="A278" s="22" t="s">
        <v>1105</v>
      </c>
      <c r="D278"/>
      <c r="E278"/>
      <c r="F278"/>
      <c r="G278"/>
      <c r="H278" s="20"/>
      <c r="K278"/>
      <c r="L278"/>
      <c r="M278"/>
      <c r="N278"/>
    </row>
    <row r="279" spans="1:14" outlineLevel="1" x14ac:dyDescent="0.25">
      <c r="A279" s="22" t="s">
        <v>1106</v>
      </c>
      <c r="D279"/>
      <c r="E279"/>
      <c r="F279"/>
      <c r="G279"/>
      <c r="H279" s="20"/>
      <c r="K279"/>
      <c r="L279"/>
      <c r="M279"/>
      <c r="N279"/>
    </row>
    <row r="280" spans="1:14" outlineLevel="1" x14ac:dyDescent="0.25">
      <c r="A280" s="22" t="s">
        <v>1107</v>
      </c>
      <c r="D280"/>
      <c r="E280"/>
      <c r="F280"/>
      <c r="G280"/>
      <c r="H280" s="20"/>
      <c r="K280"/>
      <c r="L280"/>
      <c r="M280"/>
      <c r="N280"/>
    </row>
    <row r="281" spans="1:14" outlineLevel="1" x14ac:dyDescent="0.25">
      <c r="A281" s="22" t="s">
        <v>1108</v>
      </c>
      <c r="D281"/>
      <c r="E281"/>
      <c r="F281"/>
      <c r="G281"/>
      <c r="H281" s="20"/>
      <c r="K281"/>
      <c r="L281"/>
      <c r="M281"/>
      <c r="N281"/>
    </row>
    <row r="282" spans="1:14" outlineLevel="1" x14ac:dyDescent="0.25">
      <c r="A282" s="22" t="s">
        <v>1109</v>
      </c>
      <c r="D282"/>
      <c r="E282"/>
      <c r="F282"/>
      <c r="G282"/>
      <c r="H282" s="20"/>
      <c r="K282"/>
      <c r="L282"/>
      <c r="M282"/>
      <c r="N282"/>
    </row>
    <row r="283" spans="1:14" outlineLevel="1" x14ac:dyDescent="0.25">
      <c r="A283" s="22" t="s">
        <v>1110</v>
      </c>
      <c r="D283"/>
      <c r="E283"/>
      <c r="F283"/>
      <c r="G283"/>
      <c r="H283" s="20"/>
      <c r="K283"/>
      <c r="L283"/>
      <c r="M283"/>
      <c r="N283"/>
    </row>
    <row r="284" spans="1:14" outlineLevel="1" x14ac:dyDescent="0.25">
      <c r="A284" s="22" t="s">
        <v>1111</v>
      </c>
      <c r="D284"/>
      <c r="E284"/>
      <c r="F284"/>
      <c r="G284"/>
      <c r="H284" s="20"/>
      <c r="K284"/>
      <c r="L284"/>
      <c r="M284"/>
      <c r="N284"/>
    </row>
    <row r="285" spans="1:14" ht="18.75" x14ac:dyDescent="0.25">
      <c r="A285" s="33"/>
      <c r="B285" s="33" t="s">
        <v>1474</v>
      </c>
      <c r="C285" s="33"/>
      <c r="D285" s="33"/>
      <c r="E285" s="33"/>
      <c r="F285" s="34"/>
      <c r="G285" s="35"/>
      <c r="H285" s="20"/>
      <c r="I285" s="26"/>
      <c r="J285" s="26"/>
      <c r="K285" s="26"/>
      <c r="L285" s="26"/>
      <c r="M285" s="28"/>
    </row>
    <row r="286" spans="1:14" ht="18.75" x14ac:dyDescent="0.25">
      <c r="A286" s="122" t="s">
        <v>1475</v>
      </c>
      <c r="B286" s="123"/>
      <c r="C286" s="123"/>
      <c r="D286" s="123"/>
      <c r="E286" s="123"/>
      <c r="F286" s="124"/>
      <c r="G286" s="123"/>
      <c r="H286" s="20"/>
      <c r="I286" s="26"/>
      <c r="J286" s="26"/>
      <c r="K286" s="26"/>
      <c r="L286" s="26"/>
      <c r="M286" s="28"/>
    </row>
    <row r="287" spans="1:14" ht="18.75" x14ac:dyDescent="0.25">
      <c r="A287" s="122" t="s">
        <v>1274</v>
      </c>
      <c r="B287" s="123"/>
      <c r="C287" s="123"/>
      <c r="D287" s="123"/>
      <c r="E287" s="123"/>
      <c r="F287" s="124"/>
      <c r="G287" s="123"/>
      <c r="H287" s="20"/>
      <c r="I287" s="26"/>
      <c r="J287" s="26"/>
      <c r="K287" s="26"/>
      <c r="L287" s="26"/>
      <c r="M287" s="28"/>
    </row>
    <row r="288" spans="1:14" x14ac:dyDescent="0.25">
      <c r="A288" s="22" t="s">
        <v>302</v>
      </c>
      <c r="B288" s="37" t="s">
        <v>1476</v>
      </c>
      <c r="C288" s="61">
        <f>ROW(B38)</f>
        <v>38</v>
      </c>
      <c r="D288" s="57"/>
      <c r="E288" s="57"/>
      <c r="F288" s="57"/>
      <c r="G288" s="57"/>
      <c r="H288" s="20"/>
      <c r="I288" s="37"/>
      <c r="J288" s="61"/>
      <c r="L288" s="57"/>
      <c r="M288" s="57"/>
      <c r="N288" s="57"/>
    </row>
    <row r="289" spans="1:14" x14ac:dyDescent="0.25">
      <c r="A289" s="22" t="s">
        <v>303</v>
      </c>
      <c r="B289" s="37" t="s">
        <v>1477</v>
      </c>
      <c r="C289" s="61">
        <f>ROW(B39)</f>
        <v>39</v>
      </c>
      <c r="E289" s="57"/>
      <c r="F289" s="57"/>
      <c r="H289" s="20"/>
      <c r="I289" s="37"/>
      <c r="J289" s="61"/>
      <c r="L289" s="57"/>
      <c r="M289" s="57"/>
    </row>
    <row r="290" spans="1:14" ht="30" x14ac:dyDescent="0.25">
      <c r="A290" s="22" t="s">
        <v>304</v>
      </c>
      <c r="B290" s="37" t="s">
        <v>1478</v>
      </c>
      <c r="C290" s="155" t="s">
        <v>1612</v>
      </c>
      <c r="G290" s="62"/>
      <c r="H290" s="20"/>
      <c r="I290" s="37"/>
      <c r="J290" s="61"/>
      <c r="K290" s="61"/>
      <c r="L290" s="62"/>
      <c r="M290" s="57"/>
      <c r="N290" s="62"/>
    </row>
    <row r="291" spans="1:14" x14ac:dyDescent="0.25">
      <c r="A291" s="22" t="s">
        <v>305</v>
      </c>
      <c r="B291" s="37" t="s">
        <v>1479</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306</v>
      </c>
      <c r="B292" s="37" t="s">
        <v>1480</v>
      </c>
      <c r="C292" s="61">
        <f>ROW(B52)</f>
        <v>52</v>
      </c>
      <c r="G292" s="62"/>
      <c r="H292" s="20"/>
      <c r="I292" s="37"/>
      <c r="J292"/>
      <c r="K292" s="61"/>
      <c r="L292" s="62"/>
      <c r="N292" s="62"/>
    </row>
    <row r="293" spans="1:14" x14ac:dyDescent="0.25">
      <c r="A293" s="22" t="s">
        <v>307</v>
      </c>
      <c r="B293" s="37" t="s">
        <v>1481</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308</v>
      </c>
      <c r="B294" s="37" t="s">
        <v>1482</v>
      </c>
      <c r="C294" s="125" t="s">
        <v>1563</v>
      </c>
      <c r="H294" s="20"/>
      <c r="I294" s="37"/>
      <c r="J294" s="61"/>
      <c r="M294" s="62"/>
    </row>
    <row r="295" spans="1:14" x14ac:dyDescent="0.25">
      <c r="A295" s="22" t="s">
        <v>309</v>
      </c>
      <c r="B295" s="37" t="s">
        <v>1483</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310</v>
      </c>
      <c r="B296" s="37" t="s">
        <v>1484</v>
      </c>
      <c r="C296" s="61">
        <f>ROW(B111)</f>
        <v>111</v>
      </c>
      <c r="F296" s="62"/>
      <c r="H296" s="20"/>
      <c r="I296" s="37"/>
      <c r="J296" s="61"/>
      <c r="L296" s="62"/>
      <c r="M296" s="62"/>
    </row>
    <row r="297" spans="1:14" x14ac:dyDescent="0.25">
      <c r="A297" s="22" t="s">
        <v>311</v>
      </c>
      <c r="B297" s="37" t="s">
        <v>1485</v>
      </c>
      <c r="C297" s="61">
        <f>ROW(B163)</f>
        <v>163</v>
      </c>
      <c r="E297" s="62"/>
      <c r="F297" s="62"/>
      <c r="H297" s="20"/>
      <c r="J297" s="61"/>
      <c r="L297" s="62"/>
    </row>
    <row r="298" spans="1:14" x14ac:dyDescent="0.25">
      <c r="A298" s="22" t="s">
        <v>312</v>
      </c>
      <c r="B298" s="37" t="s">
        <v>1486</v>
      </c>
      <c r="C298" s="61">
        <f>ROW(B137)</f>
        <v>137</v>
      </c>
      <c r="E298" s="62"/>
      <c r="F298" s="62"/>
      <c r="H298" s="20"/>
      <c r="I298" s="37"/>
      <c r="J298" s="61"/>
      <c r="L298" s="62"/>
    </row>
    <row r="299" spans="1:14" x14ac:dyDescent="0.25">
      <c r="A299" s="22" t="s">
        <v>313</v>
      </c>
      <c r="B299" s="37" t="s">
        <v>1487</v>
      </c>
      <c r="C299" s="113"/>
      <c r="E299" s="62"/>
      <c r="H299" s="20"/>
      <c r="I299" s="37"/>
      <c r="J299" s="22" t="s">
        <v>1495</v>
      </c>
      <c r="L299" s="62"/>
    </row>
    <row r="300" spans="1:14" x14ac:dyDescent="0.25">
      <c r="A300" s="22" t="s">
        <v>314</v>
      </c>
      <c r="B300" s="37" t="s">
        <v>1488</v>
      </c>
      <c r="C300" s="61" t="s">
        <v>1498</v>
      </c>
      <c r="D300" s="61" t="s">
        <v>1497</v>
      </c>
      <c r="E300" s="62"/>
      <c r="F300" s="136" t="s">
        <v>1577</v>
      </c>
      <c r="H300" s="20"/>
      <c r="I300" s="37"/>
      <c r="J300" s="22" t="s">
        <v>1496</v>
      </c>
      <c r="K300" s="61"/>
      <c r="L300" s="62"/>
    </row>
    <row r="301" spans="1:14" outlineLevel="1" x14ac:dyDescent="0.25">
      <c r="A301" s="22" t="s">
        <v>1556</v>
      </c>
      <c r="B301" s="37" t="s">
        <v>1489</v>
      </c>
      <c r="C301" s="61" t="s">
        <v>1499</v>
      </c>
      <c r="H301" s="20"/>
      <c r="I301" s="37"/>
      <c r="J301" s="22" t="s">
        <v>1518</v>
      </c>
      <c r="K301" s="61"/>
      <c r="L301" s="62"/>
    </row>
    <row r="302" spans="1:14" outlineLevel="1" x14ac:dyDescent="0.25">
      <c r="A302" s="22" t="s">
        <v>1557</v>
      </c>
      <c r="B302" s="37" t="s">
        <v>1493</v>
      </c>
      <c r="C302" s="61" t="str">
        <f>ROW('C. HTT Harmonised Glossary'!B18)&amp;" for Harmonised Glossary"</f>
        <v>18 for Harmonised Glossary</v>
      </c>
      <c r="H302" s="20"/>
      <c r="I302" s="37"/>
      <c r="J302" s="22" t="s">
        <v>1120</v>
      </c>
      <c r="K302" s="61"/>
      <c r="L302" s="62"/>
    </row>
    <row r="303" spans="1:14" outlineLevel="1" x14ac:dyDescent="0.25">
      <c r="A303" s="22" t="s">
        <v>1558</v>
      </c>
      <c r="B303" s="37" t="s">
        <v>1490</v>
      </c>
      <c r="C303" s="61">
        <f>ROW(B65)</f>
        <v>65</v>
      </c>
      <c r="H303" s="20"/>
      <c r="I303" s="37"/>
      <c r="J303" s="61"/>
      <c r="K303" s="61"/>
      <c r="L303" s="62"/>
    </row>
    <row r="304" spans="1:14" outlineLevel="1" x14ac:dyDescent="0.25">
      <c r="A304" s="22" t="s">
        <v>1559</v>
      </c>
      <c r="B304" s="37" t="s">
        <v>1491</v>
      </c>
      <c r="C304" s="61">
        <f>ROW(B88)</f>
        <v>88</v>
      </c>
      <c r="H304" s="20"/>
      <c r="I304" s="37"/>
      <c r="J304" s="61"/>
      <c r="K304" s="61"/>
      <c r="L304" s="62"/>
    </row>
    <row r="305" spans="1:14" outlineLevel="1" x14ac:dyDescent="0.25">
      <c r="A305" s="22" t="s">
        <v>1560</v>
      </c>
      <c r="B305" s="37" t="s">
        <v>1492</v>
      </c>
      <c r="C305" s="61" t="s">
        <v>1520</v>
      </c>
      <c r="E305" s="62"/>
      <c r="H305" s="20"/>
      <c r="I305" s="37"/>
      <c r="J305" s="61"/>
      <c r="K305" s="61"/>
      <c r="L305" s="62"/>
      <c r="N305" s="51"/>
    </row>
    <row r="306" spans="1:14" outlineLevel="1" x14ac:dyDescent="0.25">
      <c r="A306" s="22" t="s">
        <v>1561</v>
      </c>
      <c r="B306" s="37" t="s">
        <v>1494</v>
      </c>
      <c r="C306" s="61">
        <v>44</v>
      </c>
      <c r="E306" s="62"/>
      <c r="H306" s="20"/>
      <c r="I306" s="37"/>
      <c r="J306" s="61"/>
      <c r="K306" s="61"/>
      <c r="L306" s="62"/>
      <c r="N306" s="51"/>
    </row>
    <row r="307" spans="1:14" outlineLevel="1" x14ac:dyDescent="0.25">
      <c r="A307" s="22" t="s">
        <v>1562</v>
      </c>
      <c r="B307" s="37" t="s">
        <v>1519</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315</v>
      </c>
      <c r="B308" s="37"/>
      <c r="E308" s="62"/>
      <c r="H308" s="20"/>
      <c r="I308" s="37"/>
      <c r="J308" s="61"/>
      <c r="K308" s="61"/>
      <c r="L308" s="62"/>
      <c r="N308" s="51"/>
    </row>
    <row r="309" spans="1:14" outlineLevel="1" x14ac:dyDescent="0.25">
      <c r="A309" s="22" t="s">
        <v>316</v>
      </c>
      <c r="E309" s="62"/>
      <c r="H309" s="20"/>
      <c r="I309" s="37"/>
      <c r="J309" s="61"/>
      <c r="K309" s="61"/>
      <c r="L309" s="62"/>
      <c r="N309" s="51"/>
    </row>
    <row r="310" spans="1:14" outlineLevel="1" x14ac:dyDescent="0.25">
      <c r="A310" s="22" t="s">
        <v>317</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1500</v>
      </c>
      <c r="C312" s="22" t="s">
        <v>32</v>
      </c>
      <c r="H312" s="20"/>
      <c r="I312" s="45"/>
      <c r="J312" s="61"/>
      <c r="N312" s="51"/>
    </row>
    <row r="313" spans="1:14" outlineLevel="1" x14ac:dyDescent="0.25">
      <c r="A313" s="22" t="s">
        <v>1554</v>
      </c>
      <c r="B313" s="45" t="s">
        <v>1501</v>
      </c>
      <c r="C313" s="22" t="s">
        <v>32</v>
      </c>
      <c r="H313" s="20"/>
      <c r="I313" s="45"/>
      <c r="J313" s="61"/>
      <c r="N313" s="51"/>
    </row>
    <row r="314" spans="1:14" outlineLevel="1" x14ac:dyDescent="0.25">
      <c r="A314" s="22" t="s">
        <v>1555</v>
      </c>
      <c r="B314" s="45" t="s">
        <v>1502</v>
      </c>
      <c r="C314" s="22" t="s">
        <v>32</v>
      </c>
      <c r="H314" s="20"/>
      <c r="I314" s="45"/>
      <c r="J314" s="61"/>
      <c r="N314" s="51"/>
    </row>
    <row r="315" spans="1:14" outlineLevel="1" x14ac:dyDescent="0.25">
      <c r="A315" s="22" t="s">
        <v>318</v>
      </c>
      <c r="B315" s="45"/>
      <c r="C315" s="61"/>
      <c r="H315" s="20"/>
      <c r="I315" s="45"/>
      <c r="J315" s="61"/>
      <c r="N315" s="51"/>
    </row>
    <row r="316" spans="1:14" outlineLevel="1" x14ac:dyDescent="0.25">
      <c r="A316" s="22" t="s">
        <v>319</v>
      </c>
      <c r="B316" s="45"/>
      <c r="C316" s="61"/>
      <c r="H316" s="20"/>
      <c r="I316" s="45"/>
      <c r="J316" s="61"/>
      <c r="N316" s="51"/>
    </row>
    <row r="317" spans="1:14" outlineLevel="1" x14ac:dyDescent="0.25">
      <c r="A317" s="22" t="s">
        <v>320</v>
      </c>
      <c r="B317" s="45"/>
      <c r="C317" s="61"/>
      <c r="H317" s="20"/>
      <c r="I317" s="45"/>
      <c r="J317" s="61"/>
      <c r="N317" s="51"/>
    </row>
    <row r="318" spans="1:14" outlineLevel="1" x14ac:dyDescent="0.25">
      <c r="A318" s="22" t="s">
        <v>321</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322</v>
      </c>
      <c r="C320" s="41"/>
      <c r="D320" s="41"/>
      <c r="E320" s="43"/>
      <c r="F320" s="44"/>
      <c r="G320" s="44"/>
      <c r="H320" s="20"/>
      <c r="L320" s="20"/>
      <c r="M320" s="20"/>
      <c r="N320" s="51"/>
    </row>
    <row r="321" spans="1:14" outlineLevel="1" x14ac:dyDescent="0.25">
      <c r="A321" s="22" t="s">
        <v>323</v>
      </c>
      <c r="B321" s="37" t="s">
        <v>324</v>
      </c>
      <c r="C321" s="37" t="s">
        <v>733</v>
      </c>
      <c r="H321" s="20"/>
      <c r="I321" s="51"/>
      <c r="J321" s="51"/>
      <c r="K321" s="51"/>
      <c r="L321" s="51"/>
      <c r="M321" s="51"/>
      <c r="N321" s="51"/>
    </row>
    <row r="322" spans="1:14" outlineLevel="1" x14ac:dyDescent="0.25">
      <c r="A322" s="22" t="s">
        <v>325</v>
      </c>
      <c r="B322" s="37" t="s">
        <v>326</v>
      </c>
      <c r="C322" s="37" t="s">
        <v>733</v>
      </c>
      <c r="H322" s="20"/>
      <c r="I322" s="51"/>
      <c r="J322" s="51"/>
      <c r="K322" s="51"/>
      <c r="L322" s="51"/>
      <c r="M322" s="51"/>
      <c r="N322" s="51"/>
    </row>
    <row r="323" spans="1:14" outlineLevel="1" x14ac:dyDescent="0.25">
      <c r="A323" s="22" t="s">
        <v>327</v>
      </c>
      <c r="B323" s="37" t="s">
        <v>328</v>
      </c>
      <c r="C323" s="37" t="s">
        <v>1607</v>
      </c>
      <c r="H323" s="20"/>
      <c r="I323" s="51"/>
      <c r="J323" s="51"/>
      <c r="K323" s="51"/>
      <c r="L323" s="51"/>
      <c r="M323" s="51"/>
      <c r="N323" s="51"/>
    </row>
    <row r="324" spans="1:14" outlineLevel="1" x14ac:dyDescent="0.25">
      <c r="A324" s="22" t="s">
        <v>329</v>
      </c>
      <c r="B324" s="37" t="s">
        <v>330</v>
      </c>
      <c r="C324" s="22" t="s">
        <v>1607</v>
      </c>
      <c r="H324" s="20"/>
      <c r="I324" s="51"/>
      <c r="J324" s="51"/>
      <c r="K324" s="51"/>
      <c r="L324" s="51"/>
      <c r="M324" s="51"/>
      <c r="N324" s="51"/>
    </row>
    <row r="325" spans="1:14" outlineLevel="1" x14ac:dyDescent="0.25">
      <c r="A325" s="22" t="s">
        <v>331</v>
      </c>
      <c r="B325" s="37" t="s">
        <v>332</v>
      </c>
      <c r="C325" s="22" t="s">
        <v>1614</v>
      </c>
      <c r="H325" s="20"/>
      <c r="I325" s="51"/>
      <c r="J325" s="51"/>
      <c r="K325" s="51"/>
      <c r="L325" s="51"/>
      <c r="M325" s="51"/>
      <c r="N325" s="51"/>
    </row>
    <row r="326" spans="1:14" outlineLevel="1" x14ac:dyDescent="0.25">
      <c r="A326" s="22" t="s">
        <v>333</v>
      </c>
      <c r="B326" s="37" t="s">
        <v>334</v>
      </c>
      <c r="C326" s="22" t="s">
        <v>1607</v>
      </c>
      <c r="H326" s="20"/>
      <c r="I326" s="51"/>
      <c r="J326" s="51"/>
      <c r="K326" s="51"/>
      <c r="L326" s="51"/>
      <c r="M326" s="51"/>
      <c r="N326" s="51"/>
    </row>
    <row r="327" spans="1:14" outlineLevel="1" x14ac:dyDescent="0.25">
      <c r="A327" s="22" t="s">
        <v>335</v>
      </c>
      <c r="B327" s="37" t="s">
        <v>336</v>
      </c>
      <c r="C327" s="22" t="s">
        <v>1607</v>
      </c>
      <c r="H327" s="20"/>
      <c r="I327" s="51"/>
      <c r="J327" s="51"/>
      <c r="K327" s="51"/>
      <c r="L327" s="51"/>
      <c r="M327" s="51"/>
      <c r="N327" s="51"/>
    </row>
    <row r="328" spans="1:14" outlineLevel="1" x14ac:dyDescent="0.25">
      <c r="A328" s="22" t="s">
        <v>337</v>
      </c>
      <c r="B328" s="37" t="s">
        <v>338</v>
      </c>
      <c r="C328" s="22" t="s">
        <v>1607</v>
      </c>
      <c r="H328" s="20"/>
      <c r="I328" s="51"/>
      <c r="J328" s="51"/>
      <c r="K328" s="51"/>
      <c r="L328" s="51"/>
      <c r="M328" s="51"/>
      <c r="N328" s="51"/>
    </row>
    <row r="329" spans="1:14" ht="30" outlineLevel="1" x14ac:dyDescent="0.25">
      <c r="A329" s="22" t="s">
        <v>339</v>
      </c>
      <c r="B329" s="37" t="s">
        <v>340</v>
      </c>
      <c r="C329" s="22" t="s">
        <v>1615</v>
      </c>
      <c r="H329" s="20"/>
      <c r="I329" s="51"/>
      <c r="J329" s="51"/>
      <c r="K329" s="51"/>
      <c r="L329" s="51"/>
      <c r="M329" s="51"/>
      <c r="N329" s="51"/>
    </row>
    <row r="330" spans="1:14" outlineLevel="1" x14ac:dyDescent="0.25">
      <c r="A330" s="22" t="s">
        <v>341</v>
      </c>
      <c r="B330" s="50"/>
      <c r="H330" s="20"/>
      <c r="I330" s="51"/>
      <c r="J330" s="51"/>
      <c r="K330" s="51"/>
      <c r="L330" s="51"/>
      <c r="M330" s="51"/>
      <c r="N330" s="51"/>
    </row>
    <row r="331" spans="1:14" outlineLevel="1" x14ac:dyDescent="0.25">
      <c r="A331" s="22" t="s">
        <v>342</v>
      </c>
      <c r="B331" s="50"/>
      <c r="H331" s="20"/>
      <c r="I331" s="51"/>
      <c r="J331" s="51"/>
      <c r="K331" s="51"/>
      <c r="L331" s="51"/>
      <c r="M331" s="51"/>
      <c r="N331" s="51"/>
    </row>
    <row r="332" spans="1:14" outlineLevel="1" x14ac:dyDescent="0.25">
      <c r="A332" s="22" t="s">
        <v>343</v>
      </c>
      <c r="B332" s="50"/>
      <c r="H332" s="20"/>
      <c r="I332" s="51"/>
      <c r="J332" s="51"/>
      <c r="K332" s="51"/>
      <c r="L332" s="51"/>
      <c r="M332" s="51"/>
      <c r="N332" s="51"/>
    </row>
    <row r="333" spans="1:14" outlineLevel="1" x14ac:dyDescent="0.25">
      <c r="A333" s="22" t="s">
        <v>344</v>
      </c>
      <c r="B333" s="50"/>
      <c r="H333" s="20"/>
      <c r="I333" s="51"/>
      <c r="J333" s="51"/>
      <c r="K333" s="51"/>
      <c r="L333" s="51"/>
      <c r="M333" s="51"/>
      <c r="N333" s="51"/>
    </row>
    <row r="334" spans="1:14" outlineLevel="1" x14ac:dyDescent="0.25">
      <c r="A334" s="22" t="s">
        <v>345</v>
      </c>
      <c r="B334" s="50"/>
      <c r="H334" s="20"/>
      <c r="I334" s="51"/>
      <c r="J334" s="51"/>
      <c r="K334" s="51"/>
      <c r="L334" s="51"/>
      <c r="M334" s="51"/>
      <c r="N334" s="51"/>
    </row>
    <row r="335" spans="1:14" outlineLevel="1" x14ac:dyDescent="0.25">
      <c r="A335" s="22" t="s">
        <v>346</v>
      </c>
      <c r="B335" s="50"/>
      <c r="H335" s="20"/>
      <c r="I335" s="51"/>
      <c r="J335" s="51"/>
      <c r="K335" s="51"/>
      <c r="L335" s="51"/>
      <c r="M335" s="51"/>
      <c r="N335" s="51"/>
    </row>
    <row r="336" spans="1:14" outlineLevel="1" x14ac:dyDescent="0.25">
      <c r="A336" s="22" t="s">
        <v>347</v>
      </c>
      <c r="B336" s="50"/>
      <c r="H336" s="20"/>
      <c r="I336" s="51"/>
      <c r="J336" s="51"/>
      <c r="K336" s="51"/>
      <c r="L336" s="51"/>
      <c r="M336" s="51"/>
      <c r="N336" s="51"/>
    </row>
    <row r="337" spans="1:14" outlineLevel="1" x14ac:dyDescent="0.25">
      <c r="A337" s="22" t="s">
        <v>348</v>
      </c>
      <c r="B337" s="50"/>
      <c r="H337" s="20"/>
      <c r="I337" s="51"/>
      <c r="J337" s="51"/>
      <c r="K337" s="51"/>
      <c r="L337" s="51"/>
      <c r="M337" s="51"/>
      <c r="N337" s="51"/>
    </row>
    <row r="338" spans="1:14" outlineLevel="1" x14ac:dyDescent="0.25">
      <c r="A338" s="22" t="s">
        <v>349</v>
      </c>
      <c r="B338" s="50"/>
      <c r="H338" s="20"/>
      <c r="I338" s="51"/>
      <c r="J338" s="51"/>
      <c r="K338" s="51"/>
      <c r="L338" s="51"/>
      <c r="M338" s="51"/>
      <c r="N338" s="51"/>
    </row>
    <row r="339" spans="1:14" outlineLevel="1" x14ac:dyDescent="0.25">
      <c r="A339" s="22" t="s">
        <v>350</v>
      </c>
      <c r="B339" s="50"/>
      <c r="H339" s="20"/>
      <c r="I339" s="51"/>
      <c r="J339" s="51"/>
      <c r="K339" s="51"/>
      <c r="L339" s="51"/>
      <c r="M339" s="51"/>
      <c r="N339" s="51"/>
    </row>
    <row r="340" spans="1:14" outlineLevel="1" x14ac:dyDescent="0.25">
      <c r="A340" s="22" t="s">
        <v>351</v>
      </c>
      <c r="B340" s="50"/>
      <c r="H340" s="20"/>
      <c r="I340" s="51"/>
      <c r="J340" s="51"/>
      <c r="K340" s="51"/>
      <c r="L340" s="51"/>
      <c r="M340" s="51"/>
      <c r="N340" s="51"/>
    </row>
    <row r="341" spans="1:14" outlineLevel="1" x14ac:dyDescent="0.25">
      <c r="A341" s="22" t="s">
        <v>352</v>
      </c>
      <c r="B341" s="50"/>
      <c r="H341" s="20"/>
      <c r="I341" s="51"/>
      <c r="J341" s="51"/>
      <c r="K341" s="51"/>
      <c r="L341" s="51"/>
      <c r="M341" s="51"/>
      <c r="N341" s="51"/>
    </row>
    <row r="342" spans="1:14" outlineLevel="1" x14ac:dyDescent="0.25">
      <c r="A342" s="22" t="s">
        <v>353</v>
      </c>
      <c r="B342" s="50"/>
      <c r="H342" s="20"/>
      <c r="I342" s="51"/>
      <c r="J342" s="51"/>
      <c r="K342" s="51"/>
      <c r="L342" s="51"/>
      <c r="M342" s="51"/>
      <c r="N342" s="51"/>
    </row>
    <row r="343" spans="1:14" outlineLevel="1" x14ac:dyDescent="0.25">
      <c r="A343" s="22" t="s">
        <v>354</v>
      </c>
      <c r="B343" s="50"/>
      <c r="H343" s="20"/>
      <c r="I343" s="51"/>
      <c r="J343" s="51"/>
      <c r="K343" s="51"/>
      <c r="L343" s="51"/>
      <c r="M343" s="51"/>
      <c r="N343" s="51"/>
    </row>
    <row r="344" spans="1:14" outlineLevel="1" x14ac:dyDescent="0.25">
      <c r="A344" s="22" t="s">
        <v>355</v>
      </c>
      <c r="B344" s="50"/>
      <c r="H344" s="20"/>
      <c r="I344" s="51"/>
      <c r="J344" s="51"/>
      <c r="K344" s="51"/>
      <c r="L344" s="51"/>
      <c r="M344" s="51"/>
      <c r="N344" s="51"/>
    </row>
    <row r="345" spans="1:14" outlineLevel="1" x14ac:dyDescent="0.25">
      <c r="A345" s="22" t="s">
        <v>356</v>
      </c>
      <c r="B345" s="50"/>
      <c r="H345" s="20"/>
      <c r="I345" s="51"/>
      <c r="J345" s="51"/>
      <c r="K345" s="51"/>
      <c r="L345" s="51"/>
      <c r="M345" s="51"/>
      <c r="N345" s="51"/>
    </row>
    <row r="346" spans="1:14" outlineLevel="1" x14ac:dyDescent="0.25">
      <c r="A346" s="22" t="s">
        <v>357</v>
      </c>
      <c r="B346" s="50"/>
      <c r="H346" s="20"/>
      <c r="I346" s="51"/>
      <c r="J346" s="51"/>
      <c r="K346" s="51"/>
      <c r="L346" s="51"/>
      <c r="M346" s="51"/>
      <c r="N346" s="51"/>
    </row>
    <row r="347" spans="1:14" outlineLevel="1" x14ac:dyDescent="0.25">
      <c r="A347" s="22" t="s">
        <v>358</v>
      </c>
      <c r="B347" s="50"/>
      <c r="H347" s="20"/>
      <c r="I347" s="51"/>
      <c r="J347" s="51"/>
      <c r="K347" s="51"/>
      <c r="L347" s="51"/>
      <c r="M347" s="51"/>
      <c r="N347" s="51"/>
    </row>
    <row r="348" spans="1:14" outlineLevel="1" x14ac:dyDescent="0.25">
      <c r="A348" s="22" t="s">
        <v>359</v>
      </c>
      <c r="B348" s="50"/>
      <c r="H348" s="20"/>
      <c r="I348" s="51"/>
      <c r="J348" s="51"/>
      <c r="K348" s="51"/>
      <c r="L348" s="51"/>
      <c r="M348" s="51"/>
      <c r="N348" s="51"/>
    </row>
    <row r="349" spans="1:14" outlineLevel="1" x14ac:dyDescent="0.25">
      <c r="A349" s="22" t="s">
        <v>360</v>
      </c>
      <c r="B349" s="50"/>
      <c r="H349" s="20"/>
      <c r="I349" s="51"/>
      <c r="J349" s="51"/>
      <c r="K349" s="51"/>
      <c r="L349" s="51"/>
      <c r="M349" s="51"/>
      <c r="N349" s="51"/>
    </row>
    <row r="350" spans="1:14" outlineLevel="1" x14ac:dyDescent="0.25">
      <c r="A350" s="22" t="s">
        <v>361</v>
      </c>
      <c r="B350" s="50"/>
      <c r="H350" s="20"/>
      <c r="I350" s="51"/>
      <c r="J350" s="51"/>
      <c r="K350" s="51"/>
      <c r="L350" s="51"/>
      <c r="M350" s="51"/>
      <c r="N350" s="51"/>
    </row>
    <row r="351" spans="1:14" outlineLevel="1" x14ac:dyDescent="0.25">
      <c r="A351" s="22" t="s">
        <v>362</v>
      </c>
      <c r="B351" s="50"/>
      <c r="H351" s="20"/>
      <c r="I351" s="51"/>
      <c r="J351" s="51"/>
      <c r="K351" s="51"/>
      <c r="L351" s="51"/>
      <c r="M351" s="51"/>
      <c r="N351" s="51"/>
    </row>
    <row r="352" spans="1:14" outlineLevel="1" x14ac:dyDescent="0.25">
      <c r="A352" s="22" t="s">
        <v>363</v>
      </c>
      <c r="B352" s="50"/>
      <c r="H352" s="20"/>
      <c r="I352" s="51"/>
      <c r="J352" s="51"/>
      <c r="K352" s="51"/>
      <c r="L352" s="51"/>
      <c r="M352" s="51"/>
      <c r="N352" s="51"/>
    </row>
    <row r="353" spans="1:14" outlineLevel="1" x14ac:dyDescent="0.25">
      <c r="A353" s="22" t="s">
        <v>364</v>
      </c>
      <c r="B353" s="50"/>
      <c r="H353" s="20"/>
      <c r="I353" s="51"/>
      <c r="J353" s="51"/>
      <c r="K353" s="51"/>
      <c r="L353" s="51"/>
      <c r="M353" s="51"/>
      <c r="N353" s="51"/>
    </row>
    <row r="354" spans="1:14" outlineLevel="1" x14ac:dyDescent="0.25">
      <c r="A354" s="22" t="s">
        <v>365</v>
      </c>
      <c r="B354" s="50"/>
      <c r="H354" s="20"/>
      <c r="I354" s="51"/>
      <c r="J354" s="51"/>
      <c r="K354" s="51"/>
      <c r="L354" s="51"/>
      <c r="M354" s="51"/>
      <c r="N354" s="51"/>
    </row>
    <row r="355" spans="1:14" outlineLevel="1" x14ac:dyDescent="0.25">
      <c r="A355" s="22" t="s">
        <v>366</v>
      </c>
      <c r="B355" s="50"/>
      <c r="H355" s="20"/>
      <c r="I355" s="51"/>
      <c r="J355" s="51"/>
      <c r="K355" s="51"/>
      <c r="L355" s="51"/>
      <c r="M355" s="51"/>
      <c r="N355" s="51"/>
    </row>
    <row r="356" spans="1:14" outlineLevel="1" x14ac:dyDescent="0.25">
      <c r="A356" s="22" t="s">
        <v>367</v>
      </c>
      <c r="B356" s="50"/>
      <c r="H356" s="20"/>
      <c r="I356" s="51"/>
      <c r="J356" s="51"/>
      <c r="K356" s="51"/>
      <c r="L356" s="51"/>
      <c r="M356" s="51"/>
      <c r="N356" s="51"/>
    </row>
    <row r="357" spans="1:14" outlineLevel="1" x14ac:dyDescent="0.25">
      <c r="A357" s="22" t="s">
        <v>368</v>
      </c>
      <c r="B357" s="50"/>
      <c r="H357" s="20"/>
      <c r="I357" s="51"/>
      <c r="J357" s="51"/>
      <c r="K357" s="51"/>
      <c r="L357" s="51"/>
      <c r="M357" s="51"/>
      <c r="N357" s="51"/>
    </row>
    <row r="358" spans="1:14" outlineLevel="1" x14ac:dyDescent="0.25">
      <c r="A358" s="22" t="s">
        <v>369</v>
      </c>
      <c r="B358" s="50"/>
      <c r="H358" s="20"/>
      <c r="I358" s="51"/>
      <c r="J358" s="51"/>
      <c r="K358" s="51"/>
      <c r="L358" s="51"/>
      <c r="M358" s="51"/>
      <c r="N358" s="51"/>
    </row>
    <row r="359" spans="1:14" outlineLevel="1" x14ac:dyDescent="0.25">
      <c r="A359" s="22" t="s">
        <v>370</v>
      </c>
      <c r="B359" s="50"/>
      <c r="H359" s="20"/>
      <c r="I359" s="51"/>
      <c r="J359" s="51"/>
      <c r="K359" s="51"/>
      <c r="L359" s="51"/>
      <c r="M359" s="51"/>
      <c r="N359" s="51"/>
    </row>
    <row r="360" spans="1:14" outlineLevel="1" x14ac:dyDescent="0.25">
      <c r="A360" s="22" t="s">
        <v>371</v>
      </c>
      <c r="B360" s="50"/>
      <c r="H360" s="20"/>
      <c r="I360" s="51"/>
      <c r="J360" s="51"/>
      <c r="K360" s="51"/>
      <c r="L360" s="51"/>
      <c r="M360" s="51"/>
      <c r="N360" s="51"/>
    </row>
    <row r="361" spans="1:14" outlineLevel="1" x14ac:dyDescent="0.25">
      <c r="A361" s="22" t="s">
        <v>372</v>
      </c>
      <c r="B361" s="50"/>
      <c r="H361" s="20"/>
      <c r="I361" s="51"/>
      <c r="J361" s="51"/>
      <c r="K361" s="51"/>
      <c r="L361" s="51"/>
      <c r="M361" s="51"/>
      <c r="N361" s="51"/>
    </row>
    <row r="362" spans="1:14" outlineLevel="1" x14ac:dyDescent="0.25">
      <c r="A362" s="22" t="s">
        <v>373</v>
      </c>
      <c r="B362" s="50"/>
      <c r="H362" s="20"/>
      <c r="I362" s="51"/>
      <c r="J362" s="51"/>
      <c r="K362" s="51"/>
      <c r="L362" s="51"/>
      <c r="M362" s="51"/>
      <c r="N362" s="51"/>
    </row>
    <row r="363" spans="1:14" outlineLevel="1" x14ac:dyDescent="0.25">
      <c r="A363" s="22" t="s">
        <v>374</v>
      </c>
      <c r="B363" s="50"/>
      <c r="H363" s="20"/>
      <c r="I363" s="51"/>
      <c r="J363" s="51"/>
      <c r="K363" s="51"/>
      <c r="L363" s="51"/>
      <c r="M363" s="51"/>
      <c r="N363" s="51"/>
    </row>
    <row r="364" spans="1:14" outlineLevel="1" x14ac:dyDescent="0.25">
      <c r="A364" s="22" t="s">
        <v>375</v>
      </c>
      <c r="B364" s="50"/>
      <c r="H364" s="20"/>
      <c r="I364" s="51"/>
      <c r="J364" s="51"/>
      <c r="K364" s="51"/>
      <c r="L364" s="51"/>
      <c r="M364" s="51"/>
      <c r="N364" s="51"/>
    </row>
    <row r="365" spans="1:14" outlineLevel="1" x14ac:dyDescent="0.25">
      <c r="A365" s="22" t="s">
        <v>376</v>
      </c>
      <c r="B365" s="50"/>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2"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E441884-51F9-40A1-A84C-78F4BB165916}"/>
    <hyperlink ref="C30" r:id="rId6" xr:uid="{DA46C620-089E-4558-B0D5-86CBD4B80211}"/>
    <hyperlink ref="C290" r:id="rId7" xr:uid="{226EDEA8-72BB-437D-8F9F-66BBE76A96E8}"/>
    <hyperlink ref="C229" r:id="rId8" xr:uid="{2FC1A4D6-84F3-44DB-98FE-8A09B908BA54}"/>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C162" sqref="C162"/>
    </sheetView>
  </sheetViews>
  <sheetFormatPr defaultColWidth="8.7109375" defaultRowHeight="15" outlineLevelRow="1" x14ac:dyDescent="0.25"/>
  <cols>
    <col min="1" max="1" width="13.7109375" style="22" customWidth="1"/>
    <col min="2" max="2" width="62.7109375" style="22" customWidth="1"/>
    <col min="3" max="3" width="41" style="22" customWidth="1"/>
    <col min="4" max="4" width="40.7109375" style="22" customWidth="1"/>
    <col min="5" max="5" width="6.7109375" style="22" customWidth="1"/>
    <col min="6" max="6" width="41.5703125" style="22" customWidth="1"/>
    <col min="7" max="7" width="41.5703125" style="20" customWidth="1"/>
    <col min="8" max="16384" width="8.7109375" style="51"/>
  </cols>
  <sheetData>
    <row r="1" spans="1:7" ht="31.5" x14ac:dyDescent="0.25">
      <c r="A1" s="19" t="s">
        <v>377</v>
      </c>
      <c r="B1" s="19"/>
      <c r="C1" s="20"/>
      <c r="D1" s="20"/>
      <c r="E1" s="20"/>
      <c r="F1" s="134" t="s">
        <v>1603</v>
      </c>
    </row>
    <row r="2" spans="1:7" ht="15.75" thickBot="1" x14ac:dyDescent="0.3">
      <c r="A2" s="20"/>
      <c r="B2" s="20"/>
      <c r="C2" s="20"/>
      <c r="D2" s="20"/>
      <c r="E2" s="20"/>
      <c r="F2" s="20"/>
    </row>
    <row r="3" spans="1:7" ht="19.5" thickBot="1" x14ac:dyDescent="0.3">
      <c r="A3" s="23"/>
      <c r="B3" s="24" t="s">
        <v>22</v>
      </c>
      <c r="C3" s="120" t="s">
        <v>1056</v>
      </c>
      <c r="D3" s="23"/>
      <c r="E3" s="23"/>
      <c r="F3" s="20"/>
      <c r="G3" s="23"/>
    </row>
    <row r="4" spans="1:7" ht="15.75" thickBot="1" x14ac:dyDescent="0.3"/>
    <row r="5" spans="1:7" ht="18.75" x14ac:dyDescent="0.25">
      <c r="A5" s="26"/>
      <c r="B5" s="27" t="s">
        <v>378</v>
      </c>
      <c r="C5" s="26"/>
      <c r="E5" s="28"/>
      <c r="F5" s="28"/>
    </row>
    <row r="6" spans="1:7" x14ac:dyDescent="0.25">
      <c r="B6" s="83" t="s">
        <v>379</v>
      </c>
    </row>
    <row r="7" spans="1:7" x14ac:dyDescent="0.25">
      <c r="B7" s="137" t="s">
        <v>380</v>
      </c>
    </row>
    <row r="8" spans="1:7" ht="15.75" thickBot="1" x14ac:dyDescent="0.3">
      <c r="B8" s="138" t="s">
        <v>381</v>
      </c>
    </row>
    <row r="9" spans="1:7" x14ac:dyDescent="0.25">
      <c r="B9" s="84"/>
    </row>
    <row r="10" spans="1:7" ht="37.5" x14ac:dyDescent="0.25">
      <c r="A10" s="33" t="s">
        <v>30</v>
      </c>
      <c r="B10" s="33" t="s">
        <v>379</v>
      </c>
      <c r="C10" s="34"/>
      <c r="D10" s="34"/>
      <c r="E10" s="34"/>
      <c r="F10" s="34"/>
      <c r="G10" s="35"/>
    </row>
    <row r="11" spans="1:7" ht="15" customHeight="1" x14ac:dyDescent="0.25">
      <c r="A11" s="41"/>
      <c r="B11" s="42" t="s">
        <v>382</v>
      </c>
      <c r="C11" s="41" t="s">
        <v>59</v>
      </c>
      <c r="D11" s="41"/>
      <c r="E11" s="41"/>
      <c r="F11" s="44" t="s">
        <v>383</v>
      </c>
      <c r="G11" s="44"/>
    </row>
    <row r="12" spans="1:7" x14ac:dyDescent="0.25">
      <c r="A12" s="22" t="s">
        <v>384</v>
      </c>
      <c r="B12" s="22" t="s">
        <v>385</v>
      </c>
      <c r="C12" s="94">
        <f>'A. HTT General'!C38</f>
        <v>42286.006237779999</v>
      </c>
      <c r="F12" s="100">
        <f>IF($C$15=0,"",IF(C12="[for completion]","",C12/$C$15))</f>
        <v>1</v>
      </c>
    </row>
    <row r="13" spans="1:7" x14ac:dyDescent="0.25">
      <c r="A13" s="22" t="s">
        <v>386</v>
      </c>
      <c r="B13" s="22" t="s">
        <v>387</v>
      </c>
      <c r="C13" s="94">
        <v>0</v>
      </c>
      <c r="F13" s="100">
        <f>IF($C$15=0,"",IF(C13="[for completion]","",C13/$C$15))</f>
        <v>0</v>
      </c>
    </row>
    <row r="14" spans="1:7" x14ac:dyDescent="0.25">
      <c r="A14" s="22" t="s">
        <v>388</v>
      </c>
      <c r="B14" s="22" t="s">
        <v>87</v>
      </c>
      <c r="C14" s="94">
        <v>0</v>
      </c>
      <c r="F14" s="100">
        <f>IF($C$15=0,"",IF(C14="[for completion]","",C14/$C$15))</f>
        <v>0</v>
      </c>
    </row>
    <row r="15" spans="1:7" x14ac:dyDescent="0.25">
      <c r="A15" s="22" t="s">
        <v>389</v>
      </c>
      <c r="B15" s="85" t="s">
        <v>89</v>
      </c>
      <c r="C15" s="94">
        <f>SUM(C12:C14)</f>
        <v>42286.006237779999</v>
      </c>
      <c r="F15" s="91">
        <f>SUM(F12:F14)</f>
        <v>1</v>
      </c>
    </row>
    <row r="16" spans="1:7" outlineLevel="1" x14ac:dyDescent="0.25">
      <c r="A16" s="22" t="s">
        <v>390</v>
      </c>
      <c r="B16" s="50"/>
      <c r="C16" s="94"/>
      <c r="F16" s="100"/>
    </row>
    <row r="17" spans="1:7" outlineLevel="1" x14ac:dyDescent="0.25">
      <c r="A17" s="22" t="s">
        <v>391</v>
      </c>
      <c r="B17" s="50"/>
      <c r="C17" s="94"/>
      <c r="F17" s="100"/>
    </row>
    <row r="18" spans="1:7" outlineLevel="1" x14ac:dyDescent="0.25">
      <c r="A18" s="22" t="s">
        <v>392</v>
      </c>
      <c r="B18" s="50"/>
      <c r="C18" s="94"/>
      <c r="F18" s="100"/>
    </row>
    <row r="19" spans="1:7" outlineLevel="1" x14ac:dyDescent="0.25">
      <c r="A19" s="22" t="s">
        <v>393</v>
      </c>
      <c r="B19" s="50"/>
      <c r="C19" s="94"/>
      <c r="F19" s="100"/>
    </row>
    <row r="20" spans="1:7" outlineLevel="1" x14ac:dyDescent="0.25">
      <c r="A20" s="22" t="s">
        <v>394</v>
      </c>
      <c r="B20" s="50"/>
      <c r="C20" s="94"/>
      <c r="F20" s="100"/>
    </row>
    <row r="21" spans="1:7" outlineLevel="1" x14ac:dyDescent="0.25">
      <c r="A21" s="22" t="s">
        <v>395</v>
      </c>
      <c r="B21" s="50"/>
      <c r="C21" s="94"/>
      <c r="F21" s="100"/>
    </row>
    <row r="22" spans="1:7" outlineLevel="1" x14ac:dyDescent="0.25">
      <c r="A22" s="22" t="s">
        <v>396</v>
      </c>
      <c r="B22" s="50"/>
      <c r="C22" s="94"/>
      <c r="F22" s="100"/>
    </row>
    <row r="23" spans="1:7" outlineLevel="1" x14ac:dyDescent="0.25">
      <c r="A23" s="22" t="s">
        <v>397</v>
      </c>
      <c r="B23" s="50"/>
      <c r="C23" s="94"/>
      <c r="F23" s="100"/>
    </row>
    <row r="24" spans="1:7" outlineLevel="1" x14ac:dyDescent="0.25">
      <c r="A24" s="22" t="s">
        <v>398</v>
      </c>
      <c r="B24" s="50"/>
      <c r="C24" s="94"/>
      <c r="F24" s="100"/>
    </row>
    <row r="25" spans="1:7" outlineLevel="1" x14ac:dyDescent="0.25">
      <c r="A25" s="22" t="s">
        <v>399</v>
      </c>
      <c r="B25" s="50"/>
      <c r="C25" s="94"/>
      <c r="F25" s="100"/>
    </row>
    <row r="26" spans="1:7" outlineLevel="1" x14ac:dyDescent="0.25">
      <c r="A26" s="22" t="s">
        <v>400</v>
      </c>
      <c r="B26" s="50"/>
      <c r="C26" s="97"/>
      <c r="D26" s="51"/>
      <c r="E26" s="51"/>
      <c r="F26" s="100"/>
    </row>
    <row r="27" spans="1:7" ht="15" customHeight="1" x14ac:dyDescent="0.25">
      <c r="A27" s="41"/>
      <c r="B27" s="42" t="s">
        <v>401</v>
      </c>
      <c r="C27" s="41" t="s">
        <v>402</v>
      </c>
      <c r="D27" s="41" t="s">
        <v>403</v>
      </c>
      <c r="E27" s="43"/>
      <c r="F27" s="41" t="s">
        <v>404</v>
      </c>
      <c r="G27" s="44"/>
    </row>
    <row r="28" spans="1:7" x14ac:dyDescent="0.25">
      <c r="A28" s="22" t="s">
        <v>405</v>
      </c>
      <c r="B28" s="22" t="s">
        <v>406</v>
      </c>
      <c r="C28" s="95">
        <v>130442</v>
      </c>
      <c r="D28" s="95">
        <v>0</v>
      </c>
      <c r="F28" s="95">
        <f>IF(AND(C28="[For completion]",D28="[For completion]"),"[For completion]",SUM(C28:D28))</f>
        <v>130442</v>
      </c>
    </row>
    <row r="29" spans="1:7" outlineLevel="1" x14ac:dyDescent="0.25">
      <c r="A29" s="22" t="s">
        <v>407</v>
      </c>
      <c r="B29" s="37" t="s">
        <v>408</v>
      </c>
      <c r="C29" s="95"/>
      <c r="D29" s="95"/>
      <c r="F29" s="95"/>
    </row>
    <row r="30" spans="1:7" outlineLevel="1" x14ac:dyDescent="0.25">
      <c r="A30" s="22" t="s">
        <v>409</v>
      </c>
      <c r="B30" s="37" t="s">
        <v>410</v>
      </c>
      <c r="C30" s="95"/>
      <c r="D30" s="95"/>
      <c r="F30" s="95"/>
    </row>
    <row r="31" spans="1:7" outlineLevel="1" x14ac:dyDescent="0.25">
      <c r="A31" s="22" t="s">
        <v>411</v>
      </c>
      <c r="B31" s="37"/>
    </row>
    <row r="32" spans="1:7" outlineLevel="1" x14ac:dyDescent="0.25">
      <c r="A32" s="22" t="s">
        <v>412</v>
      </c>
      <c r="B32" s="37"/>
    </row>
    <row r="33" spans="1:7" outlineLevel="1" x14ac:dyDescent="0.25">
      <c r="A33" s="22" t="s">
        <v>1070</v>
      </c>
      <c r="B33" s="37"/>
    </row>
    <row r="34" spans="1:7" outlineLevel="1" x14ac:dyDescent="0.25">
      <c r="A34" s="22" t="s">
        <v>1071</v>
      </c>
      <c r="B34" s="37"/>
    </row>
    <row r="35" spans="1:7" ht="15" customHeight="1" x14ac:dyDescent="0.25">
      <c r="A35" s="41"/>
      <c r="B35" s="42" t="s">
        <v>413</v>
      </c>
      <c r="C35" s="41" t="s">
        <v>414</v>
      </c>
      <c r="D35" s="41" t="s">
        <v>415</v>
      </c>
      <c r="E35" s="43"/>
      <c r="F35" s="44" t="s">
        <v>383</v>
      </c>
      <c r="G35" s="44"/>
    </row>
    <row r="36" spans="1:7" x14ac:dyDescent="0.25">
      <c r="A36" s="22" t="s">
        <v>416</v>
      </c>
      <c r="B36" s="22" t="s">
        <v>417</v>
      </c>
      <c r="C36" s="91">
        <v>6.8917842692750272E-4</v>
      </c>
      <c r="D36" s="91">
        <v>0</v>
      </c>
      <c r="E36" s="108"/>
      <c r="F36" s="91">
        <f>IF(AND(C36="[For completion]",D36="[For completion]"),"[For completion]",SUM(C36:D36))</f>
        <v>6.8917842692750272E-4</v>
      </c>
    </row>
    <row r="37" spans="1:7" outlineLevel="1" x14ac:dyDescent="0.25">
      <c r="A37" s="22" t="s">
        <v>418</v>
      </c>
      <c r="C37" s="91"/>
      <c r="D37" s="91"/>
      <c r="E37" s="108"/>
      <c r="F37" s="91"/>
    </row>
    <row r="38" spans="1:7" outlineLevel="1" x14ac:dyDescent="0.25">
      <c r="A38" s="22" t="s">
        <v>419</v>
      </c>
      <c r="C38" s="91"/>
      <c r="D38" s="91"/>
      <c r="E38" s="108"/>
      <c r="F38" s="91"/>
    </row>
    <row r="39" spans="1:7" outlineLevel="1" x14ac:dyDescent="0.25">
      <c r="A39" s="22" t="s">
        <v>420</v>
      </c>
      <c r="C39" s="91"/>
      <c r="D39" s="91"/>
      <c r="E39" s="108"/>
      <c r="F39" s="91"/>
    </row>
    <row r="40" spans="1:7" outlineLevel="1" x14ac:dyDescent="0.25">
      <c r="A40" s="22" t="s">
        <v>421</v>
      </c>
      <c r="C40" s="91"/>
      <c r="D40" s="91"/>
      <c r="E40" s="108"/>
      <c r="F40" s="91"/>
    </row>
    <row r="41" spans="1:7" outlineLevel="1" x14ac:dyDescent="0.25">
      <c r="A41" s="22" t="s">
        <v>422</v>
      </c>
      <c r="C41" s="91"/>
      <c r="D41" s="91"/>
      <c r="E41" s="108"/>
      <c r="F41" s="91"/>
    </row>
    <row r="42" spans="1:7" outlineLevel="1" x14ac:dyDescent="0.25">
      <c r="A42" s="22" t="s">
        <v>423</v>
      </c>
      <c r="C42" s="91"/>
      <c r="D42" s="91"/>
      <c r="E42" s="108"/>
      <c r="F42" s="91"/>
    </row>
    <row r="43" spans="1:7" ht="15" customHeight="1" x14ac:dyDescent="0.25">
      <c r="A43" s="41"/>
      <c r="B43" s="42" t="s">
        <v>424</v>
      </c>
      <c r="C43" s="41" t="s">
        <v>414</v>
      </c>
      <c r="D43" s="41" t="s">
        <v>415</v>
      </c>
      <c r="E43" s="43"/>
      <c r="F43" s="44" t="s">
        <v>383</v>
      </c>
      <c r="G43" s="44"/>
    </row>
    <row r="44" spans="1:7" x14ac:dyDescent="0.25">
      <c r="A44" s="63" t="s">
        <v>425</v>
      </c>
      <c r="B44" s="141" t="s">
        <v>426</v>
      </c>
      <c r="C44" s="142">
        <f>SUM(C45:C71)</f>
        <v>0</v>
      </c>
      <c r="D44" s="142">
        <f>SUM(D45:D71)</f>
        <v>0</v>
      </c>
      <c r="E44" s="142"/>
      <c r="F44" s="142">
        <f>SUM(F45:F71)</f>
        <v>0</v>
      </c>
      <c r="G44" s="22"/>
    </row>
    <row r="45" spans="1:7" x14ac:dyDescent="0.25">
      <c r="A45" s="22" t="s">
        <v>427</v>
      </c>
      <c r="B45" s="22" t="s">
        <v>428</v>
      </c>
      <c r="C45" s="91">
        <v>0</v>
      </c>
      <c r="D45" s="91">
        <v>0</v>
      </c>
      <c r="E45" s="91"/>
      <c r="F45" s="91">
        <v>0</v>
      </c>
      <c r="G45" s="22"/>
    </row>
    <row r="46" spans="1:7" x14ac:dyDescent="0.25">
      <c r="A46" s="22" t="s">
        <v>429</v>
      </c>
      <c r="B46" s="22" t="s">
        <v>430</v>
      </c>
      <c r="C46" s="91">
        <v>0</v>
      </c>
      <c r="D46" s="91">
        <v>0</v>
      </c>
      <c r="E46" s="91"/>
      <c r="F46" s="91">
        <v>0</v>
      </c>
      <c r="G46" s="22"/>
    </row>
    <row r="47" spans="1:7" x14ac:dyDescent="0.25">
      <c r="A47" s="22" t="s">
        <v>431</v>
      </c>
      <c r="B47" s="22" t="s">
        <v>432</v>
      </c>
      <c r="C47" s="91">
        <v>0</v>
      </c>
      <c r="D47" s="91">
        <v>0</v>
      </c>
      <c r="E47" s="91"/>
      <c r="F47" s="91">
        <v>0</v>
      </c>
      <c r="G47" s="22"/>
    </row>
    <row r="48" spans="1:7" x14ac:dyDescent="0.25">
      <c r="A48" s="22" t="s">
        <v>433</v>
      </c>
      <c r="B48" s="22" t="s">
        <v>434</v>
      </c>
      <c r="C48" s="91">
        <v>0</v>
      </c>
      <c r="D48" s="91">
        <v>0</v>
      </c>
      <c r="E48" s="91"/>
      <c r="F48" s="91">
        <v>0</v>
      </c>
      <c r="G48" s="22"/>
    </row>
    <row r="49" spans="1:7" x14ac:dyDescent="0.25">
      <c r="A49" s="22" t="s">
        <v>435</v>
      </c>
      <c r="B49" s="22" t="s">
        <v>436</v>
      </c>
      <c r="C49" s="91">
        <v>0</v>
      </c>
      <c r="D49" s="91">
        <v>0</v>
      </c>
      <c r="E49" s="91"/>
      <c r="F49" s="91">
        <v>0</v>
      </c>
      <c r="G49" s="22"/>
    </row>
    <row r="50" spans="1:7" x14ac:dyDescent="0.25">
      <c r="A50" s="22" t="s">
        <v>437</v>
      </c>
      <c r="B50" s="22" t="s">
        <v>1269</v>
      </c>
      <c r="C50" s="91">
        <v>0</v>
      </c>
      <c r="D50" s="91">
        <v>0</v>
      </c>
      <c r="E50" s="91"/>
      <c r="F50" s="91">
        <v>0</v>
      </c>
      <c r="G50" s="22"/>
    </row>
    <row r="51" spans="1:7" x14ac:dyDescent="0.25">
      <c r="A51" s="22" t="s">
        <v>438</v>
      </c>
      <c r="B51" s="22" t="s">
        <v>439</v>
      </c>
      <c r="C51" s="91">
        <v>0</v>
      </c>
      <c r="D51" s="91">
        <v>0</v>
      </c>
      <c r="E51" s="91"/>
      <c r="F51" s="91">
        <v>0</v>
      </c>
      <c r="G51" s="22"/>
    </row>
    <row r="52" spans="1:7" x14ac:dyDescent="0.25">
      <c r="A52" s="22" t="s">
        <v>440</v>
      </c>
      <c r="B52" s="22" t="s">
        <v>441</v>
      </c>
      <c r="C52" s="91">
        <v>0</v>
      </c>
      <c r="D52" s="91">
        <v>0</v>
      </c>
      <c r="E52" s="91"/>
      <c r="F52" s="91">
        <v>0</v>
      </c>
      <c r="G52" s="22"/>
    </row>
    <row r="53" spans="1:7" x14ac:dyDescent="0.25">
      <c r="A53" s="22" t="s">
        <v>442</v>
      </c>
      <c r="B53" s="22" t="s">
        <v>443</v>
      </c>
      <c r="C53" s="91">
        <v>0</v>
      </c>
      <c r="D53" s="91">
        <v>0</v>
      </c>
      <c r="E53" s="91"/>
      <c r="F53" s="91">
        <v>0</v>
      </c>
      <c r="G53" s="22"/>
    </row>
    <row r="54" spans="1:7" x14ac:dyDescent="0.25">
      <c r="A54" s="22" t="s">
        <v>444</v>
      </c>
      <c r="B54" s="22" t="s">
        <v>445</v>
      </c>
      <c r="C54" s="91">
        <v>0</v>
      </c>
      <c r="D54" s="91">
        <v>0</v>
      </c>
      <c r="E54" s="91"/>
      <c r="F54" s="91">
        <v>0</v>
      </c>
      <c r="G54" s="22"/>
    </row>
    <row r="55" spans="1:7" x14ac:dyDescent="0.25">
      <c r="A55" s="22" t="s">
        <v>446</v>
      </c>
      <c r="B55" s="22" t="s">
        <v>447</v>
      </c>
      <c r="C55" s="91">
        <v>0</v>
      </c>
      <c r="D55" s="91">
        <v>0</v>
      </c>
      <c r="E55" s="91"/>
      <c r="F55" s="91">
        <v>0</v>
      </c>
      <c r="G55" s="22"/>
    </row>
    <row r="56" spans="1:7" x14ac:dyDescent="0.25">
      <c r="A56" s="22" t="s">
        <v>448</v>
      </c>
      <c r="B56" s="22" t="s">
        <v>449</v>
      </c>
      <c r="C56" s="91">
        <v>0</v>
      </c>
      <c r="D56" s="91">
        <v>0</v>
      </c>
      <c r="E56" s="91"/>
      <c r="F56" s="91">
        <v>0</v>
      </c>
      <c r="G56" s="22"/>
    </row>
    <row r="57" spans="1:7" x14ac:dyDescent="0.25">
      <c r="A57" s="22" t="s">
        <v>450</v>
      </c>
      <c r="B57" s="22" t="s">
        <v>451</v>
      </c>
      <c r="C57" s="91">
        <v>0</v>
      </c>
      <c r="D57" s="91">
        <v>0</v>
      </c>
      <c r="E57" s="91"/>
      <c r="F57" s="91">
        <v>0</v>
      </c>
      <c r="G57" s="22"/>
    </row>
    <row r="58" spans="1:7" x14ac:dyDescent="0.25">
      <c r="A58" s="22" t="s">
        <v>452</v>
      </c>
      <c r="B58" s="22" t="s">
        <v>453</v>
      </c>
      <c r="C58" s="91">
        <v>0</v>
      </c>
      <c r="D58" s="91">
        <v>0</v>
      </c>
      <c r="E58" s="91"/>
      <c r="F58" s="91">
        <v>0</v>
      </c>
      <c r="G58" s="22"/>
    </row>
    <row r="59" spans="1:7" x14ac:dyDescent="0.25">
      <c r="A59" s="22" t="s">
        <v>454</v>
      </c>
      <c r="B59" s="22" t="s">
        <v>455</v>
      </c>
      <c r="C59" s="91">
        <v>0</v>
      </c>
      <c r="D59" s="91">
        <v>0</v>
      </c>
      <c r="E59" s="91"/>
      <c r="F59" s="91">
        <v>0</v>
      </c>
      <c r="G59" s="22"/>
    </row>
    <row r="60" spans="1:7" x14ac:dyDescent="0.25">
      <c r="A60" s="22" t="s">
        <v>456</v>
      </c>
      <c r="B60" s="22" t="s">
        <v>2</v>
      </c>
      <c r="C60" s="91">
        <v>0</v>
      </c>
      <c r="D60" s="91">
        <v>0</v>
      </c>
      <c r="E60" s="91"/>
      <c r="F60" s="91">
        <v>0</v>
      </c>
      <c r="G60" s="22"/>
    </row>
    <row r="61" spans="1:7" x14ac:dyDescent="0.25">
      <c r="A61" s="22" t="s">
        <v>457</v>
      </c>
      <c r="B61" s="22" t="s">
        <v>458</v>
      </c>
      <c r="C61" s="91">
        <v>0</v>
      </c>
      <c r="D61" s="91">
        <v>0</v>
      </c>
      <c r="E61" s="91"/>
      <c r="F61" s="91">
        <v>0</v>
      </c>
      <c r="G61" s="22"/>
    </row>
    <row r="62" spans="1:7" x14ac:dyDescent="0.25">
      <c r="A62" s="22" t="s">
        <v>459</v>
      </c>
      <c r="B62" s="22" t="s">
        <v>460</v>
      </c>
      <c r="C62" s="91">
        <v>0</v>
      </c>
      <c r="D62" s="91">
        <v>0</v>
      </c>
      <c r="E62" s="91"/>
      <c r="F62" s="91">
        <v>0</v>
      </c>
      <c r="G62" s="22"/>
    </row>
    <row r="63" spans="1:7" x14ac:dyDescent="0.25">
      <c r="A63" s="22" t="s">
        <v>461</v>
      </c>
      <c r="B63" s="22" t="s">
        <v>462</v>
      </c>
      <c r="C63" s="91">
        <v>0</v>
      </c>
      <c r="D63" s="91">
        <v>0</v>
      </c>
      <c r="E63" s="91"/>
      <c r="F63" s="91">
        <v>0</v>
      </c>
      <c r="G63" s="22"/>
    </row>
    <row r="64" spans="1:7" x14ac:dyDescent="0.25">
      <c r="A64" s="22" t="s">
        <v>463</v>
      </c>
      <c r="B64" s="22" t="s">
        <v>464</v>
      </c>
      <c r="C64" s="91">
        <v>0</v>
      </c>
      <c r="D64" s="91">
        <v>0</v>
      </c>
      <c r="E64" s="91"/>
      <c r="F64" s="91">
        <v>0</v>
      </c>
      <c r="G64" s="22"/>
    </row>
    <row r="65" spans="1:7" x14ac:dyDescent="0.25">
      <c r="A65" s="22" t="s">
        <v>465</v>
      </c>
      <c r="B65" s="22" t="s">
        <v>466</v>
      </c>
      <c r="C65" s="91">
        <v>0</v>
      </c>
      <c r="D65" s="91">
        <v>0</v>
      </c>
      <c r="E65" s="91"/>
      <c r="F65" s="91">
        <v>0</v>
      </c>
      <c r="G65" s="22"/>
    </row>
    <row r="66" spans="1:7" x14ac:dyDescent="0.25">
      <c r="A66" s="22" t="s">
        <v>467</v>
      </c>
      <c r="B66" s="22" t="s">
        <v>468</v>
      </c>
      <c r="C66" s="91">
        <v>0</v>
      </c>
      <c r="D66" s="91">
        <v>0</v>
      </c>
      <c r="E66" s="91"/>
      <c r="F66" s="91">
        <v>0</v>
      </c>
      <c r="G66" s="22"/>
    </row>
    <row r="67" spans="1:7" x14ac:dyDescent="0.25">
      <c r="A67" s="22" t="s">
        <v>469</v>
      </c>
      <c r="B67" s="22" t="s">
        <v>470</v>
      </c>
      <c r="C67" s="91">
        <v>0</v>
      </c>
      <c r="D67" s="91">
        <v>0</v>
      </c>
      <c r="E67" s="91"/>
      <c r="F67" s="91">
        <v>0</v>
      </c>
      <c r="G67" s="22"/>
    </row>
    <row r="68" spans="1:7" x14ac:dyDescent="0.25">
      <c r="A68" s="22" t="s">
        <v>471</v>
      </c>
      <c r="B68" s="22" t="s">
        <v>472</v>
      </c>
      <c r="C68" s="91">
        <v>0</v>
      </c>
      <c r="D68" s="91">
        <v>0</v>
      </c>
      <c r="E68" s="91"/>
      <c r="F68" s="91">
        <v>0</v>
      </c>
      <c r="G68" s="22"/>
    </row>
    <row r="69" spans="1:7" x14ac:dyDescent="0.25">
      <c r="A69" s="22" t="s">
        <v>473</v>
      </c>
      <c r="B69" s="22" t="s">
        <v>474</v>
      </c>
      <c r="C69" s="91">
        <v>0</v>
      </c>
      <c r="D69" s="91">
        <v>0</v>
      </c>
      <c r="E69" s="91"/>
      <c r="F69" s="91">
        <v>0</v>
      </c>
      <c r="G69" s="22"/>
    </row>
    <row r="70" spans="1:7" x14ac:dyDescent="0.25">
      <c r="A70" s="22" t="s">
        <v>475</v>
      </c>
      <c r="B70" s="22" t="s">
        <v>476</v>
      </c>
      <c r="C70" s="91">
        <v>0</v>
      </c>
      <c r="D70" s="91">
        <v>0</v>
      </c>
      <c r="E70" s="91"/>
      <c r="F70" s="91">
        <v>0</v>
      </c>
      <c r="G70" s="22"/>
    </row>
    <row r="71" spans="1:7" x14ac:dyDescent="0.25">
      <c r="A71" s="22" t="s">
        <v>477</v>
      </c>
      <c r="B71" s="22" t="s">
        <v>5</v>
      </c>
      <c r="C71" s="91">
        <v>0</v>
      </c>
      <c r="D71" s="91">
        <v>0</v>
      </c>
      <c r="E71" s="91"/>
      <c r="F71" s="91">
        <v>0</v>
      </c>
      <c r="G71" s="22"/>
    </row>
    <row r="72" spans="1:7" x14ac:dyDescent="0.25">
      <c r="A72" s="63" t="s">
        <v>478</v>
      </c>
      <c r="B72" s="141" t="s">
        <v>243</v>
      </c>
      <c r="C72" s="142">
        <f>SUM(C73:C75)</f>
        <v>0</v>
      </c>
      <c r="D72" s="142">
        <f>SUM(D73:D75)</f>
        <v>0</v>
      </c>
      <c r="E72" s="142"/>
      <c r="F72" s="142">
        <f>SUM(F73:F75)</f>
        <v>0</v>
      </c>
      <c r="G72" s="22"/>
    </row>
    <row r="73" spans="1:7" x14ac:dyDescent="0.25">
      <c r="A73" s="22" t="s">
        <v>480</v>
      </c>
      <c r="B73" s="22" t="s">
        <v>482</v>
      </c>
      <c r="C73" s="91">
        <v>0</v>
      </c>
      <c r="D73" s="91">
        <v>0</v>
      </c>
      <c r="E73" s="91"/>
      <c r="F73" s="91">
        <v>0</v>
      </c>
      <c r="G73" s="22"/>
    </row>
    <row r="74" spans="1:7" x14ac:dyDescent="0.25">
      <c r="A74" s="22" t="s">
        <v>481</v>
      </c>
      <c r="B74" s="22" t="s">
        <v>484</v>
      </c>
      <c r="C74" s="91">
        <v>0</v>
      </c>
      <c r="D74" s="91">
        <v>0</v>
      </c>
      <c r="E74" s="91"/>
      <c r="F74" s="91">
        <v>0</v>
      </c>
      <c r="G74" s="22"/>
    </row>
    <row r="75" spans="1:7" x14ac:dyDescent="0.25">
      <c r="A75" s="22" t="s">
        <v>483</v>
      </c>
      <c r="B75" s="22" t="s">
        <v>1</v>
      </c>
      <c r="C75" s="91">
        <v>0</v>
      </c>
      <c r="D75" s="91">
        <v>0</v>
      </c>
      <c r="E75" s="91"/>
      <c r="F75" s="91">
        <v>0</v>
      </c>
      <c r="G75" s="22"/>
    </row>
    <row r="76" spans="1:7" x14ac:dyDescent="0.25">
      <c r="A76" s="63" t="s">
        <v>1052</v>
      </c>
      <c r="B76" s="141" t="s">
        <v>87</v>
      </c>
      <c r="C76" s="142">
        <f>SUM(C77:C87)</f>
        <v>1</v>
      </c>
      <c r="D76" s="142">
        <f>SUM(D77:D87)</f>
        <v>0</v>
      </c>
      <c r="E76" s="142"/>
      <c r="F76" s="142">
        <f>SUM(F77:F87)</f>
        <v>1</v>
      </c>
      <c r="G76" s="22"/>
    </row>
    <row r="77" spans="1:7" x14ac:dyDescent="0.25">
      <c r="A77" s="22" t="s">
        <v>485</v>
      </c>
      <c r="B77" s="39" t="s">
        <v>245</v>
      </c>
      <c r="C77" s="91">
        <v>0</v>
      </c>
      <c r="D77" s="91">
        <v>0</v>
      </c>
      <c r="E77" s="91"/>
      <c r="F77" s="91">
        <v>0</v>
      </c>
      <c r="G77" s="22"/>
    </row>
    <row r="78" spans="1:7" x14ac:dyDescent="0.25">
      <c r="A78" s="22" t="s">
        <v>486</v>
      </c>
      <c r="B78" s="22" t="s">
        <v>479</v>
      </c>
      <c r="C78" s="91">
        <v>0</v>
      </c>
      <c r="D78" s="91">
        <v>0</v>
      </c>
      <c r="E78" s="91"/>
      <c r="F78" s="91">
        <v>0</v>
      </c>
      <c r="G78" s="22"/>
    </row>
    <row r="79" spans="1:7" x14ac:dyDescent="0.25">
      <c r="A79" s="22" t="s">
        <v>487</v>
      </c>
      <c r="B79" s="39" t="s">
        <v>247</v>
      </c>
      <c r="C79" s="91">
        <v>0</v>
      </c>
      <c r="D79" s="91">
        <v>0</v>
      </c>
      <c r="E79" s="91"/>
      <c r="F79" s="91">
        <v>0</v>
      </c>
      <c r="G79" s="22"/>
    </row>
    <row r="80" spans="1:7" x14ac:dyDescent="0.25">
      <c r="A80" s="22" t="s">
        <v>488</v>
      </c>
      <c r="B80" s="39" t="s">
        <v>249</v>
      </c>
      <c r="C80" s="91">
        <v>0</v>
      </c>
      <c r="D80" s="91">
        <v>0</v>
      </c>
      <c r="E80" s="91"/>
      <c r="F80" s="91">
        <v>0</v>
      </c>
      <c r="G80" s="22"/>
    </row>
    <row r="81" spans="1:7" x14ac:dyDescent="0.25">
      <c r="A81" s="22" t="s">
        <v>489</v>
      </c>
      <c r="B81" s="39" t="s">
        <v>11</v>
      </c>
      <c r="C81" s="91">
        <v>1</v>
      </c>
      <c r="D81" s="91">
        <v>0</v>
      </c>
      <c r="E81" s="91"/>
      <c r="F81" s="91">
        <v>1</v>
      </c>
      <c r="G81" s="22"/>
    </row>
    <row r="82" spans="1:7" x14ac:dyDescent="0.25">
      <c r="A82" s="22" t="s">
        <v>490</v>
      </c>
      <c r="B82" s="39" t="s">
        <v>252</v>
      </c>
      <c r="C82" s="91">
        <v>0</v>
      </c>
      <c r="D82" s="91">
        <v>0</v>
      </c>
      <c r="E82" s="91"/>
      <c r="F82" s="91">
        <v>0</v>
      </c>
      <c r="G82" s="22"/>
    </row>
    <row r="83" spans="1:7" x14ac:dyDescent="0.25">
      <c r="A83" s="22" t="s">
        <v>491</v>
      </c>
      <c r="B83" s="39" t="s">
        <v>254</v>
      </c>
      <c r="C83" s="91">
        <v>0</v>
      </c>
      <c r="D83" s="91">
        <v>0</v>
      </c>
      <c r="E83" s="91"/>
      <c r="F83" s="91">
        <v>0</v>
      </c>
      <c r="G83" s="22"/>
    </row>
    <row r="84" spans="1:7" x14ac:dyDescent="0.25">
      <c r="A84" s="22" t="s">
        <v>492</v>
      </c>
      <c r="B84" s="39" t="s">
        <v>256</v>
      </c>
      <c r="C84" s="91">
        <v>0</v>
      </c>
      <c r="D84" s="91">
        <v>0</v>
      </c>
      <c r="E84" s="91"/>
      <c r="F84" s="91">
        <v>0</v>
      </c>
      <c r="G84" s="22"/>
    </row>
    <row r="85" spans="1:7" x14ac:dyDescent="0.25">
      <c r="A85" s="22" t="s">
        <v>493</v>
      </c>
      <c r="B85" s="39" t="s">
        <v>258</v>
      </c>
      <c r="C85" s="91">
        <v>0</v>
      </c>
      <c r="D85" s="91">
        <v>0</v>
      </c>
      <c r="E85" s="91"/>
      <c r="F85" s="91">
        <v>0</v>
      </c>
      <c r="G85" s="22"/>
    </row>
    <row r="86" spans="1:7" x14ac:dyDescent="0.25">
      <c r="A86" s="22" t="s">
        <v>494</v>
      </c>
      <c r="B86" s="39" t="s">
        <v>260</v>
      </c>
      <c r="C86" s="91">
        <v>0</v>
      </c>
      <c r="D86" s="91">
        <v>0</v>
      </c>
      <c r="E86" s="91"/>
      <c r="F86" s="91">
        <v>0</v>
      </c>
      <c r="G86" s="22"/>
    </row>
    <row r="87" spans="1:7" x14ac:dyDescent="0.25">
      <c r="A87" s="22" t="s">
        <v>495</v>
      </c>
      <c r="B87" s="39" t="s">
        <v>87</v>
      </c>
      <c r="C87" s="91">
        <v>0</v>
      </c>
      <c r="D87" s="91">
        <v>0</v>
      </c>
      <c r="E87" s="91"/>
      <c r="F87" s="91">
        <v>0</v>
      </c>
      <c r="G87" s="22"/>
    </row>
    <row r="88" spans="1:7" outlineLevel="1" x14ac:dyDescent="0.25">
      <c r="A88" s="22" t="s">
        <v>496</v>
      </c>
      <c r="B88" s="50"/>
      <c r="C88" s="91"/>
      <c r="D88" s="91"/>
      <c r="E88" s="91"/>
      <c r="F88" s="91"/>
      <c r="G88" s="22"/>
    </row>
    <row r="89" spans="1:7" outlineLevel="1" x14ac:dyDescent="0.25">
      <c r="A89" s="22" t="s">
        <v>497</v>
      </c>
      <c r="B89" s="50"/>
      <c r="C89" s="91"/>
      <c r="D89" s="91"/>
      <c r="E89" s="91"/>
      <c r="F89" s="91"/>
      <c r="G89" s="22"/>
    </row>
    <row r="90" spans="1:7" outlineLevel="1" x14ac:dyDescent="0.25">
      <c r="A90" s="22" t="s">
        <v>498</v>
      </c>
      <c r="B90" s="50"/>
      <c r="C90" s="91"/>
      <c r="D90" s="91"/>
      <c r="E90" s="91"/>
      <c r="F90" s="91"/>
      <c r="G90" s="22"/>
    </row>
    <row r="91" spans="1:7" outlineLevel="1" x14ac:dyDescent="0.25">
      <c r="A91" s="22" t="s">
        <v>499</v>
      </c>
      <c r="B91" s="50"/>
      <c r="C91" s="91"/>
      <c r="D91" s="91"/>
      <c r="E91" s="91"/>
      <c r="F91" s="91"/>
      <c r="G91" s="22"/>
    </row>
    <row r="92" spans="1:7" outlineLevel="1" x14ac:dyDescent="0.25">
      <c r="A92" s="22" t="s">
        <v>500</v>
      </c>
      <c r="B92" s="50"/>
      <c r="C92" s="91"/>
      <c r="D92" s="91"/>
      <c r="E92" s="91"/>
      <c r="F92" s="91"/>
      <c r="G92" s="22"/>
    </row>
    <row r="93" spans="1:7" outlineLevel="1" x14ac:dyDescent="0.25">
      <c r="A93" s="22" t="s">
        <v>501</v>
      </c>
      <c r="B93" s="50"/>
      <c r="C93" s="91"/>
      <c r="D93" s="91"/>
      <c r="E93" s="91"/>
      <c r="F93" s="91"/>
      <c r="G93" s="22"/>
    </row>
    <row r="94" spans="1:7" outlineLevel="1" x14ac:dyDescent="0.25">
      <c r="A94" s="22" t="s">
        <v>502</v>
      </c>
      <c r="B94" s="50"/>
      <c r="C94" s="91"/>
      <c r="D94" s="91"/>
      <c r="E94" s="91"/>
      <c r="F94" s="91"/>
      <c r="G94" s="22"/>
    </row>
    <row r="95" spans="1:7" outlineLevel="1" x14ac:dyDescent="0.25">
      <c r="A95" s="22" t="s">
        <v>503</v>
      </c>
      <c r="B95" s="50"/>
      <c r="C95" s="91"/>
      <c r="D95" s="91"/>
      <c r="E95" s="91"/>
      <c r="F95" s="91"/>
      <c r="G95" s="22"/>
    </row>
    <row r="96" spans="1:7" outlineLevel="1" x14ac:dyDescent="0.25">
      <c r="A96" s="22" t="s">
        <v>504</v>
      </c>
      <c r="B96" s="50"/>
      <c r="C96" s="91"/>
      <c r="D96" s="91"/>
      <c r="E96" s="91"/>
      <c r="F96" s="91"/>
      <c r="G96" s="22"/>
    </row>
    <row r="97" spans="1:7" outlineLevel="1" x14ac:dyDescent="0.25">
      <c r="A97" s="22" t="s">
        <v>505</v>
      </c>
      <c r="B97" s="50"/>
      <c r="C97" s="91"/>
      <c r="D97" s="91"/>
      <c r="E97" s="91"/>
      <c r="F97" s="91"/>
      <c r="G97" s="22"/>
    </row>
    <row r="98" spans="1:7" ht="15" customHeight="1" x14ac:dyDescent="0.25">
      <c r="A98" s="41"/>
      <c r="B98" s="99" t="s">
        <v>1600</v>
      </c>
      <c r="C98" s="41" t="s">
        <v>414</v>
      </c>
      <c r="D98" s="41" t="s">
        <v>415</v>
      </c>
      <c r="E98" s="43"/>
      <c r="F98" s="44" t="s">
        <v>383</v>
      </c>
      <c r="G98" s="44"/>
    </row>
    <row r="99" spans="1:7" x14ac:dyDescent="0.25">
      <c r="A99" s="63" t="s">
        <v>506</v>
      </c>
      <c r="B99" s="141" t="s">
        <v>11</v>
      </c>
      <c r="C99" s="142">
        <f>SUM(C100:C148)</f>
        <v>0.99999999999999989</v>
      </c>
      <c r="D99" s="142">
        <f>SUM(D100:D148)</f>
        <v>0</v>
      </c>
      <c r="E99" s="142"/>
      <c r="F99" s="142">
        <f>SUM(F100:F148)</f>
        <v>0.99999999999999989</v>
      </c>
      <c r="G99" s="22"/>
    </row>
    <row r="100" spans="1:7" x14ac:dyDescent="0.25">
      <c r="A100" s="22" t="s">
        <v>507</v>
      </c>
      <c r="B100" s="39" t="s">
        <v>1616</v>
      </c>
      <c r="C100" s="91">
        <v>8.2598000000000005E-2</v>
      </c>
      <c r="D100" s="91">
        <v>0</v>
      </c>
      <c r="E100" s="91"/>
      <c r="F100" s="91">
        <f>C100+D100</f>
        <v>8.2598000000000005E-2</v>
      </c>
      <c r="G100" s="22"/>
    </row>
    <row r="101" spans="1:7" x14ac:dyDescent="0.25">
      <c r="A101" s="22" t="s">
        <v>508</v>
      </c>
      <c r="B101" s="39" t="s">
        <v>1617</v>
      </c>
      <c r="C101" s="91">
        <v>0.21186199999999999</v>
      </c>
      <c r="D101" s="91">
        <v>0</v>
      </c>
      <c r="E101" s="91"/>
      <c r="F101" s="91">
        <f t="shared" ref="F101:F111" si="0">C101+D101</f>
        <v>0.21186199999999999</v>
      </c>
      <c r="G101" s="22"/>
    </row>
    <row r="102" spans="1:7" x14ac:dyDescent="0.25">
      <c r="A102" s="22" t="s">
        <v>509</v>
      </c>
      <c r="B102" s="39" t="s">
        <v>1618</v>
      </c>
      <c r="C102" s="91">
        <v>7.6080000000000002E-3</v>
      </c>
      <c r="D102" s="91">
        <v>0</v>
      </c>
      <c r="E102" s="91"/>
      <c r="F102" s="91">
        <f t="shared" si="0"/>
        <v>7.6080000000000002E-3</v>
      </c>
      <c r="G102" s="22"/>
    </row>
    <row r="103" spans="1:7" x14ac:dyDescent="0.25">
      <c r="A103" s="22" t="s">
        <v>510</v>
      </c>
      <c r="B103" s="39" t="s">
        <v>1619</v>
      </c>
      <c r="C103" s="91">
        <v>8.5519999999999988E-3</v>
      </c>
      <c r="D103" s="91">
        <v>0</v>
      </c>
      <c r="E103" s="91"/>
      <c r="F103" s="91">
        <f t="shared" si="0"/>
        <v>8.5519999999999988E-3</v>
      </c>
      <c r="G103" s="22"/>
    </row>
    <row r="104" spans="1:7" x14ac:dyDescent="0.25">
      <c r="A104" s="22" t="s">
        <v>511</v>
      </c>
      <c r="B104" s="39" t="s">
        <v>1620</v>
      </c>
      <c r="C104" s="91">
        <v>1.1566E-2</v>
      </c>
      <c r="D104" s="91">
        <v>0</v>
      </c>
      <c r="E104" s="91"/>
      <c r="F104" s="91">
        <f t="shared" si="0"/>
        <v>1.1566E-2</v>
      </c>
      <c r="G104" s="22"/>
    </row>
    <row r="105" spans="1:7" x14ac:dyDescent="0.25">
      <c r="A105" s="22" t="s">
        <v>512</v>
      </c>
      <c r="B105" s="39" t="s">
        <v>1621</v>
      </c>
      <c r="C105" s="91">
        <v>3.5499999999999996E-4</v>
      </c>
      <c r="D105" s="91">
        <v>0</v>
      </c>
      <c r="E105" s="91"/>
      <c r="F105" s="91">
        <f t="shared" si="0"/>
        <v>3.5499999999999996E-4</v>
      </c>
      <c r="G105" s="22"/>
    </row>
    <row r="106" spans="1:7" x14ac:dyDescent="0.25">
      <c r="A106" s="22" t="s">
        <v>513</v>
      </c>
      <c r="B106" s="39" t="s">
        <v>1622</v>
      </c>
      <c r="C106" s="91">
        <v>1.89E-2</v>
      </c>
      <c r="D106" s="91">
        <v>0</v>
      </c>
      <c r="E106" s="91"/>
      <c r="F106" s="91">
        <f t="shared" si="0"/>
        <v>1.89E-2</v>
      </c>
      <c r="G106" s="22"/>
    </row>
    <row r="107" spans="1:7" x14ac:dyDescent="0.25">
      <c r="A107" s="22" t="s">
        <v>514</v>
      </c>
      <c r="B107" s="39" t="s">
        <v>1623</v>
      </c>
      <c r="C107" s="91">
        <v>0.54702200000000001</v>
      </c>
      <c r="D107" s="91">
        <v>0</v>
      </c>
      <c r="E107" s="91"/>
      <c r="F107" s="91">
        <f t="shared" si="0"/>
        <v>0.54702200000000001</v>
      </c>
      <c r="G107" s="22"/>
    </row>
    <row r="108" spans="1:7" x14ac:dyDescent="0.25">
      <c r="A108" s="22" t="s">
        <v>515</v>
      </c>
      <c r="B108" s="39" t="s">
        <v>1624</v>
      </c>
      <c r="C108" s="91">
        <v>2.879E-3</v>
      </c>
      <c r="D108" s="91">
        <v>0</v>
      </c>
      <c r="E108" s="91"/>
      <c r="F108" s="91">
        <f t="shared" si="0"/>
        <v>2.879E-3</v>
      </c>
      <c r="G108" s="22"/>
    </row>
    <row r="109" spans="1:7" x14ac:dyDescent="0.25">
      <c r="A109" s="22" t="s">
        <v>516</v>
      </c>
      <c r="B109" s="39" t="s">
        <v>1625</v>
      </c>
      <c r="C109" s="91">
        <v>9.9675E-2</v>
      </c>
      <c r="D109" s="91">
        <v>0</v>
      </c>
      <c r="E109" s="91"/>
      <c r="F109" s="91">
        <f t="shared" si="0"/>
        <v>9.9675E-2</v>
      </c>
      <c r="G109" s="22"/>
    </row>
    <row r="110" spans="1:7" x14ac:dyDescent="0.25">
      <c r="A110" s="22" t="s">
        <v>517</v>
      </c>
      <c r="B110" s="39" t="s">
        <v>1626</v>
      </c>
      <c r="C110" s="91">
        <v>8.1740000000000007E-3</v>
      </c>
      <c r="D110" s="91">
        <v>0</v>
      </c>
      <c r="E110" s="91"/>
      <c r="F110" s="91">
        <f t="shared" si="0"/>
        <v>8.1740000000000007E-3</v>
      </c>
      <c r="G110" s="22"/>
    </row>
    <row r="111" spans="1:7" x14ac:dyDescent="0.25">
      <c r="A111" s="22" t="s">
        <v>518</v>
      </c>
      <c r="B111" s="39" t="s">
        <v>1627</v>
      </c>
      <c r="C111" s="91">
        <v>8.0900000000000004E-4</v>
      </c>
      <c r="D111" s="91">
        <v>0</v>
      </c>
      <c r="E111" s="91"/>
      <c r="F111" s="91">
        <f t="shared" si="0"/>
        <v>8.0900000000000004E-4</v>
      </c>
      <c r="G111" s="22"/>
    </row>
    <row r="112" spans="1:7" x14ac:dyDescent="0.25">
      <c r="A112" s="22" t="s">
        <v>519</v>
      </c>
      <c r="B112" s="39"/>
      <c r="C112" s="91"/>
      <c r="D112" s="91"/>
      <c r="E112" s="91"/>
      <c r="F112" s="91"/>
      <c r="G112" s="22"/>
    </row>
    <row r="113" spans="1:7" x14ac:dyDescent="0.25">
      <c r="A113" s="22" t="s">
        <v>520</v>
      </c>
      <c r="B113" s="39"/>
      <c r="C113" s="91"/>
      <c r="D113" s="91"/>
      <c r="E113" s="91"/>
      <c r="F113" s="91"/>
      <c r="G113" s="22"/>
    </row>
    <row r="114" spans="1:7" x14ac:dyDescent="0.25">
      <c r="A114" s="22" t="s">
        <v>521</v>
      </c>
      <c r="B114" s="39"/>
      <c r="C114" s="91"/>
      <c r="D114" s="91"/>
      <c r="E114" s="91"/>
      <c r="F114" s="91"/>
      <c r="G114" s="22"/>
    </row>
    <row r="115" spans="1:7" x14ac:dyDescent="0.25">
      <c r="A115" s="22" t="s">
        <v>522</v>
      </c>
      <c r="B115" s="39"/>
      <c r="C115" s="91"/>
      <c r="D115" s="91"/>
      <c r="E115" s="91"/>
      <c r="F115" s="91"/>
      <c r="G115" s="22"/>
    </row>
    <row r="116" spans="1:7" x14ac:dyDescent="0.25">
      <c r="A116" s="22" t="s">
        <v>523</v>
      </c>
      <c r="B116" s="39"/>
      <c r="C116" s="91"/>
      <c r="D116" s="91"/>
      <c r="E116" s="91"/>
      <c r="F116" s="91"/>
      <c r="G116" s="22"/>
    </row>
    <row r="117" spans="1:7" x14ac:dyDescent="0.25">
      <c r="A117" s="22" t="s">
        <v>524</v>
      </c>
      <c r="B117" s="39"/>
      <c r="C117" s="91"/>
      <c r="D117" s="91"/>
      <c r="E117" s="91"/>
      <c r="F117" s="91"/>
      <c r="G117" s="22"/>
    </row>
    <row r="118" spans="1:7" x14ac:dyDescent="0.25">
      <c r="A118" s="22" t="s">
        <v>525</v>
      </c>
      <c r="B118" s="39"/>
      <c r="C118" s="91"/>
      <c r="D118" s="91"/>
      <c r="E118" s="91"/>
      <c r="F118" s="91"/>
      <c r="G118" s="22"/>
    </row>
    <row r="119" spans="1:7" x14ac:dyDescent="0.25">
      <c r="A119" s="22" t="s">
        <v>526</v>
      </c>
      <c r="B119" s="39"/>
      <c r="C119" s="91"/>
      <c r="D119" s="91"/>
      <c r="E119" s="91"/>
      <c r="F119" s="91"/>
      <c r="G119" s="22"/>
    </row>
    <row r="120" spans="1:7" x14ac:dyDescent="0.25">
      <c r="A120" s="22" t="s">
        <v>527</v>
      </c>
      <c r="B120" s="39"/>
      <c r="C120" s="91"/>
      <c r="D120" s="91"/>
      <c r="E120" s="91"/>
      <c r="F120" s="91"/>
      <c r="G120" s="22"/>
    </row>
    <row r="121" spans="1:7" x14ac:dyDescent="0.25">
      <c r="A121" s="22" t="s">
        <v>528</v>
      </c>
      <c r="B121" s="39"/>
      <c r="C121" s="91"/>
      <c r="D121" s="91"/>
      <c r="E121" s="91"/>
      <c r="F121" s="91"/>
      <c r="G121" s="22"/>
    </row>
    <row r="122" spans="1:7" x14ac:dyDescent="0.25">
      <c r="A122" s="22" t="s">
        <v>529</v>
      </c>
      <c r="B122" s="39"/>
      <c r="C122" s="91"/>
      <c r="D122" s="91"/>
      <c r="E122" s="91"/>
      <c r="F122" s="91"/>
      <c r="G122" s="22"/>
    </row>
    <row r="123" spans="1:7" x14ac:dyDescent="0.25">
      <c r="A123" s="22" t="s">
        <v>530</v>
      </c>
      <c r="B123" s="39"/>
      <c r="C123" s="91"/>
      <c r="D123" s="91"/>
      <c r="E123" s="91"/>
      <c r="F123" s="91"/>
      <c r="G123" s="22"/>
    </row>
    <row r="124" spans="1:7" x14ac:dyDescent="0.25">
      <c r="A124" s="22" t="s">
        <v>531</v>
      </c>
      <c r="B124" s="39"/>
      <c r="C124" s="91"/>
      <c r="D124" s="91"/>
      <c r="E124" s="91"/>
      <c r="F124" s="91"/>
      <c r="G124" s="22"/>
    </row>
    <row r="125" spans="1:7" x14ac:dyDescent="0.25">
      <c r="A125" s="22" t="s">
        <v>532</v>
      </c>
      <c r="B125" s="39"/>
      <c r="C125" s="91"/>
      <c r="D125" s="91"/>
      <c r="E125" s="91"/>
      <c r="F125" s="91"/>
      <c r="G125" s="22"/>
    </row>
    <row r="126" spans="1:7" x14ac:dyDescent="0.25">
      <c r="A126" s="22" t="s">
        <v>533</v>
      </c>
      <c r="B126" s="39"/>
      <c r="C126" s="91"/>
      <c r="D126" s="91"/>
      <c r="E126" s="91"/>
      <c r="F126" s="91"/>
      <c r="G126" s="22"/>
    </row>
    <row r="127" spans="1:7" x14ac:dyDescent="0.25">
      <c r="A127" s="22" t="s">
        <v>534</v>
      </c>
      <c r="B127" s="39"/>
      <c r="C127" s="91"/>
      <c r="D127" s="91"/>
      <c r="E127" s="91"/>
      <c r="F127" s="91"/>
      <c r="G127" s="22"/>
    </row>
    <row r="128" spans="1:7" x14ac:dyDescent="0.25">
      <c r="A128" s="22" t="s">
        <v>535</v>
      </c>
      <c r="B128" s="39"/>
      <c r="C128" s="91"/>
      <c r="D128" s="91"/>
      <c r="E128" s="91"/>
      <c r="F128" s="91"/>
      <c r="G128" s="22"/>
    </row>
    <row r="129" spans="1:7" x14ac:dyDescent="0.25">
      <c r="A129" s="22" t="s">
        <v>536</v>
      </c>
      <c r="B129" s="39"/>
      <c r="C129" s="91"/>
      <c r="D129" s="91"/>
      <c r="E129" s="91"/>
      <c r="F129" s="91"/>
      <c r="G129" s="22"/>
    </row>
    <row r="130" spans="1:7" x14ac:dyDescent="0.25">
      <c r="A130" s="22" t="s">
        <v>1026</v>
      </c>
      <c r="B130" s="39"/>
      <c r="C130" s="91"/>
      <c r="D130" s="91"/>
      <c r="E130" s="91"/>
      <c r="F130" s="91"/>
      <c r="G130" s="22"/>
    </row>
    <row r="131" spans="1:7" x14ac:dyDescent="0.25">
      <c r="A131" s="22" t="s">
        <v>1027</v>
      </c>
      <c r="B131" s="39"/>
      <c r="C131" s="91"/>
      <c r="D131" s="91"/>
      <c r="E131" s="91"/>
      <c r="F131" s="91"/>
      <c r="G131" s="22"/>
    </row>
    <row r="132" spans="1:7" x14ac:dyDescent="0.25">
      <c r="A132" s="22" t="s">
        <v>1028</v>
      </c>
      <c r="B132" s="39"/>
      <c r="C132" s="91"/>
      <c r="D132" s="91"/>
      <c r="E132" s="91"/>
      <c r="F132" s="91"/>
      <c r="G132" s="22"/>
    </row>
    <row r="133" spans="1:7" x14ac:dyDescent="0.25">
      <c r="A133" s="22" t="s">
        <v>1029</v>
      </c>
      <c r="B133" s="39"/>
      <c r="C133" s="91"/>
      <c r="D133" s="91"/>
      <c r="E133" s="91"/>
      <c r="F133" s="91"/>
      <c r="G133" s="22"/>
    </row>
    <row r="134" spans="1:7" x14ac:dyDescent="0.25">
      <c r="A134" s="22" t="s">
        <v>1030</v>
      </c>
      <c r="B134" s="39"/>
      <c r="C134" s="91"/>
      <c r="D134" s="91"/>
      <c r="E134" s="91"/>
      <c r="F134" s="91"/>
      <c r="G134" s="22"/>
    </row>
    <row r="135" spans="1:7" x14ac:dyDescent="0.25">
      <c r="A135" s="22" t="s">
        <v>1031</v>
      </c>
      <c r="B135" s="39"/>
      <c r="C135" s="91"/>
      <c r="D135" s="91"/>
      <c r="E135" s="91"/>
      <c r="F135" s="91"/>
      <c r="G135" s="22"/>
    </row>
    <row r="136" spans="1:7" x14ac:dyDescent="0.25">
      <c r="A136" s="22" t="s">
        <v>1032</v>
      </c>
      <c r="B136" s="39"/>
      <c r="C136" s="91"/>
      <c r="D136" s="91"/>
      <c r="E136" s="91"/>
      <c r="F136" s="91"/>
      <c r="G136" s="22"/>
    </row>
    <row r="137" spans="1:7" x14ac:dyDescent="0.25">
      <c r="A137" s="22" t="s">
        <v>1033</v>
      </c>
      <c r="B137" s="39"/>
      <c r="C137" s="91"/>
      <c r="D137" s="91"/>
      <c r="E137" s="91"/>
      <c r="F137" s="91"/>
      <c r="G137" s="22"/>
    </row>
    <row r="138" spans="1:7" x14ac:dyDescent="0.25">
      <c r="A138" s="22" t="s">
        <v>1034</v>
      </c>
      <c r="B138" s="39"/>
      <c r="C138" s="91"/>
      <c r="D138" s="91"/>
      <c r="E138" s="91"/>
      <c r="F138" s="91"/>
      <c r="G138" s="22"/>
    </row>
    <row r="139" spans="1:7" x14ac:dyDescent="0.25">
      <c r="A139" s="22" t="s">
        <v>1035</v>
      </c>
      <c r="B139" s="39"/>
      <c r="C139" s="91"/>
      <c r="D139" s="91"/>
      <c r="E139" s="91"/>
      <c r="F139" s="91"/>
      <c r="G139" s="22"/>
    </row>
    <row r="140" spans="1:7" x14ac:dyDescent="0.25">
      <c r="A140" s="22" t="s">
        <v>1036</v>
      </c>
      <c r="B140" s="39"/>
      <c r="C140" s="91"/>
      <c r="D140" s="91"/>
      <c r="E140" s="91"/>
      <c r="F140" s="91"/>
      <c r="G140" s="22"/>
    </row>
    <row r="141" spans="1:7" x14ac:dyDescent="0.25">
      <c r="A141" s="22" t="s">
        <v>1037</v>
      </c>
      <c r="B141" s="39"/>
      <c r="C141" s="91"/>
      <c r="D141" s="91"/>
      <c r="E141" s="91"/>
      <c r="F141" s="91"/>
      <c r="G141" s="22"/>
    </row>
    <row r="142" spans="1:7" x14ac:dyDescent="0.25">
      <c r="A142" s="22" t="s">
        <v>1038</v>
      </c>
      <c r="B142" s="39"/>
      <c r="C142" s="91"/>
      <c r="D142" s="91"/>
      <c r="E142" s="91"/>
      <c r="F142" s="91"/>
      <c r="G142" s="22"/>
    </row>
    <row r="143" spans="1:7" x14ac:dyDescent="0.25">
      <c r="A143" s="22" t="s">
        <v>1039</v>
      </c>
      <c r="B143" s="39"/>
      <c r="C143" s="91"/>
      <c r="D143" s="91"/>
      <c r="E143" s="91"/>
      <c r="F143" s="91"/>
      <c r="G143" s="22"/>
    </row>
    <row r="144" spans="1:7" x14ac:dyDescent="0.25">
      <c r="A144" s="22" t="s">
        <v>1040</v>
      </c>
      <c r="B144" s="39"/>
      <c r="C144" s="91"/>
      <c r="D144" s="91"/>
      <c r="E144" s="91"/>
      <c r="F144" s="91"/>
      <c r="G144" s="22"/>
    </row>
    <row r="145" spans="1:7" x14ac:dyDescent="0.25">
      <c r="A145" s="22" t="s">
        <v>1041</v>
      </c>
      <c r="B145" s="39"/>
      <c r="C145" s="91"/>
      <c r="D145" s="91"/>
      <c r="E145" s="91"/>
      <c r="F145" s="91"/>
      <c r="G145" s="22"/>
    </row>
    <row r="146" spans="1:7" x14ac:dyDescent="0.25">
      <c r="A146" s="22" t="s">
        <v>1042</v>
      </c>
      <c r="B146" s="39"/>
      <c r="C146" s="91"/>
      <c r="D146" s="91"/>
      <c r="E146" s="91"/>
      <c r="F146" s="91"/>
      <c r="G146" s="22"/>
    </row>
    <row r="147" spans="1:7" x14ac:dyDescent="0.25">
      <c r="A147" s="22" t="s">
        <v>1043</v>
      </c>
      <c r="B147" s="39"/>
      <c r="C147" s="91"/>
      <c r="D147" s="91"/>
      <c r="E147" s="91"/>
      <c r="F147" s="91"/>
      <c r="G147" s="22"/>
    </row>
    <row r="148" spans="1:7" x14ac:dyDescent="0.25">
      <c r="A148" s="22" t="s">
        <v>1044</v>
      </c>
      <c r="B148" s="39"/>
      <c r="C148" s="91"/>
      <c r="D148" s="91"/>
      <c r="E148" s="91"/>
      <c r="F148" s="91"/>
      <c r="G148" s="22"/>
    </row>
    <row r="149" spans="1:7" ht="15" customHeight="1" x14ac:dyDescent="0.25">
      <c r="A149" s="41"/>
      <c r="B149" s="42" t="s">
        <v>537</v>
      </c>
      <c r="C149" s="41" t="s">
        <v>414</v>
      </c>
      <c r="D149" s="41" t="s">
        <v>415</v>
      </c>
      <c r="E149" s="43"/>
      <c r="F149" s="44" t="s">
        <v>383</v>
      </c>
      <c r="G149" s="44"/>
    </row>
    <row r="150" spans="1:7" x14ac:dyDescent="0.25">
      <c r="A150" s="22" t="s">
        <v>538</v>
      </c>
      <c r="B150" s="22" t="s">
        <v>539</v>
      </c>
      <c r="C150" s="91">
        <v>0.68000899999999997</v>
      </c>
      <c r="D150" s="91">
        <v>0</v>
      </c>
      <c r="E150" s="92"/>
      <c r="F150" s="91">
        <f>C150+D150</f>
        <v>0.68000899999999997</v>
      </c>
    </row>
    <row r="151" spans="1:7" x14ac:dyDescent="0.25">
      <c r="A151" s="22" t="s">
        <v>540</v>
      </c>
      <c r="B151" s="22" t="s">
        <v>541</v>
      </c>
      <c r="C151" s="91">
        <v>0.31999099999999997</v>
      </c>
      <c r="D151" s="91">
        <v>0</v>
      </c>
      <c r="E151" s="92"/>
      <c r="F151" s="91">
        <f>C151+D151</f>
        <v>0.31999099999999997</v>
      </c>
    </row>
    <row r="152" spans="1:7" x14ac:dyDescent="0.25">
      <c r="A152" s="22" t="s">
        <v>542</v>
      </c>
      <c r="B152" s="22" t="s">
        <v>87</v>
      </c>
      <c r="C152" s="91">
        <v>0</v>
      </c>
      <c r="D152" s="91">
        <v>0</v>
      </c>
      <c r="E152" s="92"/>
      <c r="F152" s="91">
        <f>C152+D152</f>
        <v>0</v>
      </c>
    </row>
    <row r="153" spans="1:7" outlineLevel="1" x14ac:dyDescent="0.25">
      <c r="A153" s="22" t="s">
        <v>543</v>
      </c>
      <c r="C153" s="91"/>
      <c r="D153" s="91"/>
      <c r="E153" s="92"/>
      <c r="F153" s="91"/>
    </row>
    <row r="154" spans="1:7" outlineLevel="1" x14ac:dyDescent="0.25">
      <c r="A154" s="22" t="s">
        <v>544</v>
      </c>
      <c r="C154" s="91"/>
      <c r="D154" s="91"/>
      <c r="E154" s="92"/>
      <c r="F154" s="91"/>
    </row>
    <row r="155" spans="1:7" outlineLevel="1" x14ac:dyDescent="0.25">
      <c r="A155" s="22" t="s">
        <v>545</v>
      </c>
      <c r="C155" s="91"/>
      <c r="D155" s="91"/>
      <c r="E155" s="92"/>
      <c r="F155" s="91"/>
    </row>
    <row r="156" spans="1:7" outlineLevel="1" x14ac:dyDescent="0.25">
      <c r="A156" s="22" t="s">
        <v>546</v>
      </c>
      <c r="C156" s="91"/>
      <c r="D156" s="91"/>
      <c r="E156" s="92"/>
      <c r="F156" s="91"/>
    </row>
    <row r="157" spans="1:7" outlineLevel="1" x14ac:dyDescent="0.25">
      <c r="A157" s="22" t="s">
        <v>547</v>
      </c>
      <c r="C157" s="91"/>
      <c r="D157" s="91"/>
      <c r="E157" s="92"/>
      <c r="F157" s="91"/>
    </row>
    <row r="158" spans="1:7" outlineLevel="1" x14ac:dyDescent="0.25">
      <c r="A158" s="22" t="s">
        <v>548</v>
      </c>
      <c r="C158" s="91"/>
      <c r="D158" s="91"/>
      <c r="E158" s="92"/>
      <c r="F158" s="91"/>
    </row>
    <row r="159" spans="1:7" ht="15" customHeight="1" x14ac:dyDescent="0.25">
      <c r="A159" s="41"/>
      <c r="B159" s="42" t="s">
        <v>549</v>
      </c>
      <c r="C159" s="41" t="s">
        <v>414</v>
      </c>
      <c r="D159" s="41" t="s">
        <v>415</v>
      </c>
      <c r="E159" s="43"/>
      <c r="F159" s="44" t="s">
        <v>383</v>
      </c>
      <c r="G159" s="44"/>
    </row>
    <row r="160" spans="1:7" x14ac:dyDescent="0.25">
      <c r="A160" s="22" t="s">
        <v>550</v>
      </c>
      <c r="B160" s="22" t="s">
        <v>551</v>
      </c>
      <c r="C160" s="91">
        <v>0</v>
      </c>
      <c r="D160" s="91">
        <v>0</v>
      </c>
      <c r="E160" s="92"/>
      <c r="F160" s="91">
        <f>C160+D160</f>
        <v>0</v>
      </c>
    </row>
    <row r="161" spans="1:7" x14ac:dyDescent="0.25">
      <c r="A161" s="22" t="s">
        <v>552</v>
      </c>
      <c r="B161" s="22" t="s">
        <v>553</v>
      </c>
      <c r="C161" s="91">
        <v>0.98249799999999998</v>
      </c>
      <c r="D161" s="91">
        <v>0</v>
      </c>
      <c r="E161" s="92"/>
      <c r="F161" s="91">
        <f>C161+D161</f>
        <v>0.98249799999999998</v>
      </c>
    </row>
    <row r="162" spans="1:7" x14ac:dyDescent="0.25">
      <c r="A162" s="22" t="s">
        <v>554</v>
      </c>
      <c r="B162" s="22" t="s">
        <v>87</v>
      </c>
      <c r="C162" s="91">
        <v>1.7502E-2</v>
      </c>
      <c r="D162" s="91">
        <v>0</v>
      </c>
      <c r="E162" s="92"/>
      <c r="F162" s="91">
        <f>C162+D162</f>
        <v>1.7502E-2</v>
      </c>
    </row>
    <row r="163" spans="1:7" outlineLevel="1" x14ac:dyDescent="0.25">
      <c r="A163" s="22" t="s">
        <v>555</v>
      </c>
      <c r="E163" s="20"/>
    </row>
    <row r="164" spans="1:7" outlineLevel="1" x14ac:dyDescent="0.25">
      <c r="A164" s="22" t="s">
        <v>556</v>
      </c>
      <c r="E164" s="20"/>
    </row>
    <row r="165" spans="1:7" outlineLevel="1" x14ac:dyDescent="0.25">
      <c r="A165" s="22" t="s">
        <v>557</v>
      </c>
      <c r="E165" s="20"/>
    </row>
    <row r="166" spans="1:7" outlineLevel="1" x14ac:dyDescent="0.25">
      <c r="A166" s="22" t="s">
        <v>558</v>
      </c>
      <c r="E166" s="20"/>
    </row>
    <row r="167" spans="1:7" outlineLevel="1" x14ac:dyDescent="0.25">
      <c r="A167" s="22" t="s">
        <v>559</v>
      </c>
      <c r="E167" s="20"/>
    </row>
    <row r="168" spans="1:7" outlineLevel="1" x14ac:dyDescent="0.25">
      <c r="A168" s="22" t="s">
        <v>560</v>
      </c>
      <c r="E168" s="20"/>
    </row>
    <row r="169" spans="1:7" ht="15" customHeight="1" x14ac:dyDescent="0.25">
      <c r="A169" s="41"/>
      <c r="B169" s="42" t="s">
        <v>561</v>
      </c>
      <c r="C169" s="41" t="s">
        <v>414</v>
      </c>
      <c r="D169" s="41" t="s">
        <v>415</v>
      </c>
      <c r="E169" s="43"/>
      <c r="F169" s="44" t="s">
        <v>383</v>
      </c>
      <c r="G169" s="44"/>
    </row>
    <row r="170" spans="1:7" x14ac:dyDescent="0.25">
      <c r="A170" s="22" t="s">
        <v>562</v>
      </c>
      <c r="B170" s="18" t="s">
        <v>563</v>
      </c>
      <c r="C170" s="91">
        <v>0.17919772223913324</v>
      </c>
      <c r="D170" s="91">
        <v>0</v>
      </c>
      <c r="E170" s="92"/>
      <c r="F170" s="91">
        <f t="shared" ref="F170:F174" si="1">C170+D170</f>
        <v>0.17919772223913324</v>
      </c>
    </row>
    <row r="171" spans="1:7" x14ac:dyDescent="0.25">
      <c r="A171" s="22" t="s">
        <v>564</v>
      </c>
      <c r="B171" s="18" t="s">
        <v>1591</v>
      </c>
      <c r="C171" s="91">
        <v>0.20539425268164024</v>
      </c>
      <c r="D171" s="91">
        <v>0</v>
      </c>
      <c r="E171" s="92"/>
      <c r="F171" s="91">
        <f t="shared" si="1"/>
        <v>0.20539425268164024</v>
      </c>
    </row>
    <row r="172" spans="1:7" x14ac:dyDescent="0.25">
      <c r="A172" s="22" t="s">
        <v>565</v>
      </c>
      <c r="B172" s="18" t="s">
        <v>1592</v>
      </c>
      <c r="C172" s="91">
        <v>0.17654740778830039</v>
      </c>
      <c r="D172" s="91">
        <v>0</v>
      </c>
      <c r="E172" s="91"/>
      <c r="F172" s="91">
        <f t="shared" si="1"/>
        <v>0.17654740778830039</v>
      </c>
    </row>
    <row r="173" spans="1:7" x14ac:dyDescent="0.25">
      <c r="A173" s="22" t="s">
        <v>566</v>
      </c>
      <c r="B173" s="18" t="s">
        <v>1593</v>
      </c>
      <c r="C173" s="91">
        <v>0.43825716319178754</v>
      </c>
      <c r="D173" s="91">
        <v>0</v>
      </c>
      <c r="E173" s="91"/>
      <c r="F173" s="91">
        <f t="shared" si="1"/>
        <v>0.43825716319178754</v>
      </c>
    </row>
    <row r="174" spans="1:7" x14ac:dyDescent="0.25">
      <c r="A174" s="22" t="s">
        <v>567</v>
      </c>
      <c r="B174" s="18" t="s">
        <v>1594</v>
      </c>
      <c r="C174" s="91">
        <v>6.0345409912940229E-4</v>
      </c>
      <c r="D174" s="91">
        <v>0</v>
      </c>
      <c r="E174" s="91"/>
      <c r="F174" s="91">
        <f t="shared" si="1"/>
        <v>6.0345409912940229E-4</v>
      </c>
    </row>
    <row r="175" spans="1:7" outlineLevel="1" x14ac:dyDescent="0.25">
      <c r="A175" s="22" t="s">
        <v>568</v>
      </c>
      <c r="B175" s="37"/>
      <c r="C175" s="91"/>
      <c r="D175" s="91"/>
      <c r="E175" s="91"/>
      <c r="F175" s="91"/>
    </row>
    <row r="176" spans="1:7" outlineLevel="1" x14ac:dyDescent="0.25">
      <c r="A176" s="22" t="s">
        <v>569</v>
      </c>
      <c r="B176" s="37"/>
      <c r="C176" s="91"/>
      <c r="D176" s="91"/>
      <c r="E176" s="91"/>
      <c r="F176" s="91"/>
    </row>
    <row r="177" spans="1:7" outlineLevel="1" x14ac:dyDescent="0.25">
      <c r="A177" s="22" t="s">
        <v>570</v>
      </c>
      <c r="B177" s="18"/>
      <c r="C177" s="91"/>
      <c r="D177" s="91"/>
      <c r="E177" s="91"/>
      <c r="F177" s="91"/>
    </row>
    <row r="178" spans="1:7" outlineLevel="1" x14ac:dyDescent="0.25">
      <c r="A178" s="22" t="s">
        <v>571</v>
      </c>
      <c r="B178" s="18"/>
      <c r="C178" s="91"/>
      <c r="D178" s="91"/>
      <c r="E178" s="91"/>
      <c r="F178" s="91"/>
    </row>
    <row r="179" spans="1:7" ht="15" customHeight="1" x14ac:dyDescent="0.25">
      <c r="A179" s="41"/>
      <c r="B179" s="99" t="s">
        <v>572</v>
      </c>
      <c r="C179" s="41" t="s">
        <v>414</v>
      </c>
      <c r="D179" s="41" t="s">
        <v>415</v>
      </c>
      <c r="E179" s="41"/>
      <c r="F179" s="41" t="s">
        <v>383</v>
      </c>
      <c r="G179" s="44"/>
    </row>
    <row r="180" spans="1:7" x14ac:dyDescent="0.25">
      <c r="A180" s="22" t="s">
        <v>573</v>
      </c>
      <c r="B180" s="22" t="s">
        <v>574</v>
      </c>
      <c r="C180" s="118">
        <v>2.1900000000000001E-3</v>
      </c>
      <c r="D180" s="118">
        <v>0</v>
      </c>
      <c r="E180" s="92"/>
      <c r="F180" s="118">
        <f t="shared" ref="F180:F181" si="2">C180+D180</f>
        <v>2.1900000000000001E-3</v>
      </c>
    </row>
    <row r="181" spans="1:7" outlineLevel="1" x14ac:dyDescent="0.25">
      <c r="A181" s="22" t="s">
        <v>1504</v>
      </c>
      <c r="B181" s="86" t="s">
        <v>1503</v>
      </c>
      <c r="C181" s="118">
        <v>2.5449816306806921E-3</v>
      </c>
      <c r="D181" s="118">
        <v>0</v>
      </c>
      <c r="E181" s="92"/>
      <c r="F181" s="118">
        <f t="shared" si="2"/>
        <v>2.5449816306806921E-3</v>
      </c>
    </row>
    <row r="182" spans="1:7" outlineLevel="1" x14ac:dyDescent="0.25">
      <c r="A182" s="22" t="s">
        <v>575</v>
      </c>
      <c r="B182" s="87"/>
      <c r="C182" s="91"/>
      <c r="D182" s="91"/>
      <c r="E182" s="92"/>
      <c r="F182" s="91"/>
    </row>
    <row r="183" spans="1:7" outlineLevel="1" x14ac:dyDescent="0.25">
      <c r="A183" s="22" t="s">
        <v>576</v>
      </c>
      <c r="B183" s="87"/>
      <c r="C183" s="91"/>
      <c r="D183" s="91"/>
      <c r="E183" s="92"/>
      <c r="F183" s="91"/>
    </row>
    <row r="184" spans="1:7" outlineLevel="1" x14ac:dyDescent="0.25">
      <c r="A184" s="22" t="s">
        <v>577</v>
      </c>
      <c r="B184" s="87"/>
      <c r="C184" s="91"/>
      <c r="D184" s="91"/>
      <c r="E184" s="92"/>
      <c r="F184" s="91"/>
    </row>
    <row r="185" spans="1:7" ht="18.75" x14ac:dyDescent="0.25">
      <c r="A185" s="88"/>
      <c r="B185" s="89" t="s">
        <v>380</v>
      </c>
      <c r="C185" s="88"/>
      <c r="D185" s="88"/>
      <c r="E185" s="88"/>
      <c r="F185" s="90"/>
      <c r="G185" s="90"/>
    </row>
    <row r="186" spans="1:7" ht="15" customHeight="1" x14ac:dyDescent="0.25">
      <c r="A186" s="41"/>
      <c r="B186" s="42" t="s">
        <v>578</v>
      </c>
      <c r="C186" s="41" t="s">
        <v>579</v>
      </c>
      <c r="D186" s="41" t="s">
        <v>580</v>
      </c>
      <c r="E186" s="43"/>
      <c r="F186" s="41" t="s">
        <v>414</v>
      </c>
      <c r="G186" s="41" t="s">
        <v>581</v>
      </c>
    </row>
    <row r="187" spans="1:7" x14ac:dyDescent="0.25">
      <c r="A187" s="22" t="s">
        <v>582</v>
      </c>
      <c r="B187" s="39" t="s">
        <v>583</v>
      </c>
      <c r="C187" s="94">
        <v>324.17477680000002</v>
      </c>
      <c r="D187" s="95">
        <f>C28</f>
        <v>130442</v>
      </c>
      <c r="E187" s="36"/>
      <c r="F187" s="107"/>
      <c r="G187" s="107"/>
    </row>
    <row r="188" spans="1:7" x14ac:dyDescent="0.25">
      <c r="A188" s="36"/>
      <c r="B188" s="64"/>
      <c r="C188" s="36"/>
      <c r="D188" s="36"/>
      <c r="E188" s="36"/>
      <c r="F188" s="53"/>
      <c r="G188" s="53"/>
    </row>
    <row r="189" spans="1:7" x14ac:dyDescent="0.25">
      <c r="B189" s="39" t="s">
        <v>584</v>
      </c>
      <c r="C189" s="36"/>
      <c r="D189" s="36"/>
      <c r="E189" s="36"/>
      <c r="F189" s="53"/>
      <c r="G189" s="53"/>
    </row>
    <row r="190" spans="1:7" x14ac:dyDescent="0.25">
      <c r="A190" s="22" t="s">
        <v>585</v>
      </c>
      <c r="B190" s="39" t="s">
        <v>1628</v>
      </c>
      <c r="C190" s="94">
        <v>1113.2212425999999</v>
      </c>
      <c r="D190" s="95">
        <v>18694</v>
      </c>
      <c r="E190" s="36"/>
      <c r="F190" s="100">
        <f>IF($C$214=0,"",IF(C190="[for completion]","",IF(C190="","",C190/$C$214)))</f>
        <v>2.6325996272625145E-2</v>
      </c>
      <c r="G190" s="100">
        <f>IF($D$214=0,"",IF(D190="[for completion]","",IF(D190="","",D190/$D$214)))</f>
        <v>0.1433127366952362</v>
      </c>
    </row>
    <row r="191" spans="1:7" x14ac:dyDescent="0.25">
      <c r="A191" s="22" t="s">
        <v>586</v>
      </c>
      <c r="B191" s="39" t="s">
        <v>1629</v>
      </c>
      <c r="C191" s="94">
        <v>4704.5246714700006</v>
      </c>
      <c r="D191" s="95">
        <v>31200</v>
      </c>
      <c r="E191" s="36"/>
      <c r="F191" s="100">
        <f t="shared" ref="F191:F213" si="3">IF($C$214=0,"",IF(C191="[for completion]","",IF(C191="","",C191/$C$214)))</f>
        <v>0.11125488288054007</v>
      </c>
      <c r="G191" s="100">
        <f t="shared" ref="G191:G213" si="4">IF($D$214=0,"",IF(D191="[for completion]","",IF(D191="","",D191/$D$214)))</f>
        <v>0.23918676499900338</v>
      </c>
    </row>
    <row r="192" spans="1:7" x14ac:dyDescent="0.25">
      <c r="A192" s="22" t="s">
        <v>587</v>
      </c>
      <c r="B192" s="39" t="s">
        <v>1630</v>
      </c>
      <c r="C192" s="94">
        <v>6550.8443926700002</v>
      </c>
      <c r="D192" s="95">
        <v>26411</v>
      </c>
      <c r="E192" s="36"/>
      <c r="F192" s="100">
        <f t="shared" si="3"/>
        <v>0.1549175478013626</v>
      </c>
      <c r="G192" s="100">
        <f t="shared" si="4"/>
        <v>0.20247312982014995</v>
      </c>
    </row>
    <row r="193" spans="1:7" x14ac:dyDescent="0.25">
      <c r="A193" s="22" t="s">
        <v>588</v>
      </c>
      <c r="B193" s="39" t="s">
        <v>1631</v>
      </c>
      <c r="C193" s="94">
        <v>6278.4584479499999</v>
      </c>
      <c r="D193" s="95">
        <v>18059</v>
      </c>
      <c r="E193" s="36"/>
      <c r="F193" s="100">
        <f t="shared" si="3"/>
        <v>0.14847603277181981</v>
      </c>
      <c r="G193" s="100">
        <f t="shared" si="4"/>
        <v>0.13844467272810904</v>
      </c>
    </row>
    <row r="194" spans="1:7" x14ac:dyDescent="0.25">
      <c r="A194" s="22" t="s">
        <v>589</v>
      </c>
      <c r="B194" s="39" t="s">
        <v>1632</v>
      </c>
      <c r="C194" s="94">
        <v>5554.1823191899994</v>
      </c>
      <c r="D194" s="95">
        <v>12400</v>
      </c>
      <c r="E194" s="36"/>
      <c r="F194" s="100">
        <f t="shared" si="3"/>
        <v>0.13134799933476982</v>
      </c>
      <c r="G194" s="100">
        <f t="shared" si="4"/>
        <v>9.5061406602168011E-2</v>
      </c>
    </row>
    <row r="195" spans="1:7" x14ac:dyDescent="0.25">
      <c r="A195" s="22" t="s">
        <v>590</v>
      </c>
      <c r="B195" s="39" t="s">
        <v>1633</v>
      </c>
      <c r="C195" s="94">
        <v>4362.4468546300004</v>
      </c>
      <c r="D195" s="95">
        <v>7973</v>
      </c>
      <c r="E195" s="36"/>
      <c r="F195" s="100">
        <f t="shared" si="3"/>
        <v>0.10316526063254508</v>
      </c>
      <c r="G195" s="100">
        <f t="shared" si="4"/>
        <v>6.1122951196700449E-2</v>
      </c>
    </row>
    <row r="196" spans="1:7" x14ac:dyDescent="0.25">
      <c r="A196" s="22" t="s">
        <v>591</v>
      </c>
      <c r="B196" s="39" t="s">
        <v>1634</v>
      </c>
      <c r="C196" s="94">
        <v>3275.5325115000001</v>
      </c>
      <c r="D196" s="95">
        <v>5060</v>
      </c>
      <c r="E196" s="36"/>
      <c r="F196" s="100">
        <f t="shared" si="3"/>
        <v>7.7461382687247227E-2</v>
      </c>
      <c r="G196" s="100">
        <f t="shared" si="4"/>
        <v>3.8791186887658882E-2</v>
      </c>
    </row>
    <row r="197" spans="1:7" x14ac:dyDescent="0.25">
      <c r="A197" s="22" t="s">
        <v>592</v>
      </c>
      <c r="B197" s="39" t="s">
        <v>1635</v>
      </c>
      <c r="C197" s="94">
        <v>2627.1946910799998</v>
      </c>
      <c r="D197" s="95">
        <v>3516</v>
      </c>
      <c r="E197" s="36"/>
      <c r="F197" s="100">
        <f t="shared" si="3"/>
        <v>6.2129175224231975E-2</v>
      </c>
      <c r="G197" s="100">
        <f t="shared" si="4"/>
        <v>2.6954508517195382E-2</v>
      </c>
    </row>
    <row r="198" spans="1:7" x14ac:dyDescent="0.25">
      <c r="A198" s="22" t="s">
        <v>593</v>
      </c>
      <c r="B198" s="39" t="s">
        <v>1636</v>
      </c>
      <c r="C198" s="94">
        <v>1858.31678175</v>
      </c>
      <c r="D198" s="95">
        <v>2194</v>
      </c>
      <c r="E198" s="36"/>
      <c r="F198" s="100">
        <f t="shared" si="3"/>
        <v>4.3946377231759141E-2</v>
      </c>
      <c r="G198" s="100">
        <f t="shared" si="4"/>
        <v>1.6819735974609406E-2</v>
      </c>
    </row>
    <row r="199" spans="1:7" x14ac:dyDescent="0.25">
      <c r="A199" s="22" t="s">
        <v>594</v>
      </c>
      <c r="B199" s="39" t="s">
        <v>1637</v>
      </c>
      <c r="C199" s="94">
        <v>1426.6611586099998</v>
      </c>
      <c r="D199" s="95">
        <v>1504</v>
      </c>
      <c r="E199" s="39"/>
      <c r="F199" s="100">
        <f t="shared" si="3"/>
        <v>3.3738375541726234E-2</v>
      </c>
      <c r="G199" s="100">
        <f t="shared" si="4"/>
        <v>1.1530028671746829E-2</v>
      </c>
    </row>
    <row r="200" spans="1:7" x14ac:dyDescent="0.25">
      <c r="A200" s="22" t="s">
        <v>595</v>
      </c>
      <c r="B200" s="39" t="s">
        <v>1667</v>
      </c>
      <c r="C200" s="94">
        <v>4534.6231663299995</v>
      </c>
      <c r="D200" s="95">
        <v>3431</v>
      </c>
      <c r="E200" s="39"/>
      <c r="F200" s="100">
        <f t="shared" si="3"/>
        <v>0.10723696962137293</v>
      </c>
      <c r="G200" s="100">
        <f t="shared" si="4"/>
        <v>2.6302877907422455E-2</v>
      </c>
    </row>
    <row r="201" spans="1:7" x14ac:dyDescent="0.25">
      <c r="A201" s="22" t="s">
        <v>596</v>
      </c>
      <c r="B201" s="39"/>
      <c r="C201" s="94"/>
      <c r="D201" s="95"/>
      <c r="E201" s="39"/>
      <c r="F201" s="100" t="str">
        <f t="shared" si="3"/>
        <v/>
      </c>
      <c r="G201" s="100" t="str">
        <f t="shared" si="4"/>
        <v/>
      </c>
    </row>
    <row r="202" spans="1:7" x14ac:dyDescent="0.25">
      <c r="A202" s="22" t="s">
        <v>597</v>
      </c>
      <c r="B202" s="39"/>
      <c r="C202" s="94"/>
      <c r="D202" s="95"/>
      <c r="E202" s="39"/>
      <c r="F202" s="100" t="str">
        <f t="shared" si="3"/>
        <v/>
      </c>
      <c r="G202" s="100" t="str">
        <f t="shared" si="4"/>
        <v/>
      </c>
    </row>
    <row r="203" spans="1:7" x14ac:dyDescent="0.25">
      <c r="A203" s="22" t="s">
        <v>598</v>
      </c>
      <c r="B203" s="39"/>
      <c r="C203" s="94"/>
      <c r="D203" s="95"/>
      <c r="E203" s="39"/>
      <c r="F203" s="100" t="str">
        <f t="shared" si="3"/>
        <v/>
      </c>
      <c r="G203" s="100" t="str">
        <f t="shared" si="4"/>
        <v/>
      </c>
    </row>
    <row r="204" spans="1:7" x14ac:dyDescent="0.25">
      <c r="A204" s="22" t="s">
        <v>599</v>
      </c>
      <c r="B204" s="39"/>
      <c r="C204" s="94"/>
      <c r="D204" s="95"/>
      <c r="E204" s="39"/>
      <c r="F204" s="100" t="str">
        <f t="shared" si="3"/>
        <v/>
      </c>
      <c r="G204" s="100" t="str">
        <f t="shared" si="4"/>
        <v/>
      </c>
    </row>
    <row r="205" spans="1:7" x14ac:dyDescent="0.25">
      <c r="A205" s="22" t="s">
        <v>600</v>
      </c>
      <c r="B205" s="39"/>
      <c r="C205" s="94"/>
      <c r="D205" s="95"/>
      <c r="F205" s="100" t="str">
        <f t="shared" si="3"/>
        <v/>
      </c>
      <c r="G205" s="100" t="str">
        <f t="shared" si="4"/>
        <v/>
      </c>
    </row>
    <row r="206" spans="1:7" x14ac:dyDescent="0.25">
      <c r="A206" s="22" t="s">
        <v>601</v>
      </c>
      <c r="B206" s="39"/>
      <c r="C206" s="94"/>
      <c r="D206" s="95"/>
      <c r="E206" s="86"/>
      <c r="F206" s="100" t="str">
        <f t="shared" si="3"/>
        <v/>
      </c>
      <c r="G206" s="100" t="str">
        <f t="shared" si="4"/>
        <v/>
      </c>
    </row>
    <row r="207" spans="1:7" x14ac:dyDescent="0.25">
      <c r="A207" s="22" t="s">
        <v>602</v>
      </c>
      <c r="B207" s="39"/>
      <c r="C207" s="94"/>
      <c r="D207" s="95"/>
      <c r="E207" s="86"/>
      <c r="F207" s="100" t="str">
        <f t="shared" si="3"/>
        <v/>
      </c>
      <c r="G207" s="100" t="str">
        <f t="shared" si="4"/>
        <v/>
      </c>
    </row>
    <row r="208" spans="1:7" x14ac:dyDescent="0.25">
      <c r="A208" s="22" t="s">
        <v>603</v>
      </c>
      <c r="B208" s="39"/>
      <c r="C208" s="94"/>
      <c r="D208" s="95"/>
      <c r="E208" s="86"/>
      <c r="F208" s="100" t="str">
        <f t="shared" si="3"/>
        <v/>
      </c>
      <c r="G208" s="100" t="str">
        <f t="shared" si="4"/>
        <v/>
      </c>
    </row>
    <row r="209" spans="1:7" x14ac:dyDescent="0.25">
      <c r="A209" s="22" t="s">
        <v>604</v>
      </c>
      <c r="B209" s="39"/>
      <c r="C209" s="94"/>
      <c r="D209" s="95"/>
      <c r="E209" s="86"/>
      <c r="F209" s="100" t="str">
        <f t="shared" si="3"/>
        <v/>
      </c>
      <c r="G209" s="100" t="str">
        <f t="shared" si="4"/>
        <v/>
      </c>
    </row>
    <row r="210" spans="1:7" x14ac:dyDescent="0.25">
      <c r="A210" s="22" t="s">
        <v>605</v>
      </c>
      <c r="B210" s="39"/>
      <c r="C210" s="94"/>
      <c r="D210" s="95"/>
      <c r="E210" s="86"/>
      <c r="F210" s="100" t="str">
        <f t="shared" si="3"/>
        <v/>
      </c>
      <c r="G210" s="100" t="str">
        <f t="shared" si="4"/>
        <v/>
      </c>
    </row>
    <row r="211" spans="1:7" x14ac:dyDescent="0.25">
      <c r="A211" s="22" t="s">
        <v>606</v>
      </c>
      <c r="B211" s="39"/>
      <c r="C211" s="94"/>
      <c r="D211" s="95"/>
      <c r="E211" s="86"/>
      <c r="F211" s="100" t="str">
        <f t="shared" si="3"/>
        <v/>
      </c>
      <c r="G211" s="100" t="str">
        <f t="shared" si="4"/>
        <v/>
      </c>
    </row>
    <row r="212" spans="1:7" x14ac:dyDescent="0.25">
      <c r="A212" s="22" t="s">
        <v>607</v>
      </c>
      <c r="B212" s="39"/>
      <c r="C212" s="94"/>
      <c r="D212" s="95"/>
      <c r="E212" s="86"/>
      <c r="F212" s="100" t="str">
        <f t="shared" si="3"/>
        <v/>
      </c>
      <c r="G212" s="100" t="str">
        <f t="shared" si="4"/>
        <v/>
      </c>
    </row>
    <row r="213" spans="1:7" x14ac:dyDescent="0.25">
      <c r="A213" s="22" t="s">
        <v>608</v>
      </c>
      <c r="B213" s="39"/>
      <c r="C213" s="94"/>
      <c r="D213" s="95"/>
      <c r="E213" s="86"/>
      <c r="F213" s="100" t="str">
        <f t="shared" si="3"/>
        <v/>
      </c>
      <c r="G213" s="100" t="str">
        <f t="shared" si="4"/>
        <v/>
      </c>
    </row>
    <row r="214" spans="1:7" x14ac:dyDescent="0.25">
      <c r="A214" s="22" t="s">
        <v>609</v>
      </c>
      <c r="B214" s="48" t="s">
        <v>89</v>
      </c>
      <c r="C214" s="96">
        <f>SUM(C190:C213)</f>
        <v>42286.006237779999</v>
      </c>
      <c r="D214" s="46">
        <f>SUM(D190:D213)</f>
        <v>130442</v>
      </c>
      <c r="E214" s="86"/>
      <c r="F214" s="109">
        <f>SUM(F190:F213)</f>
        <v>1</v>
      </c>
      <c r="G214" s="109">
        <f>SUM(G190:G213)</f>
        <v>0.99999999999999989</v>
      </c>
    </row>
    <row r="215" spans="1:7" ht="15" customHeight="1" x14ac:dyDescent="0.25">
      <c r="A215" s="41"/>
      <c r="B215" s="41" t="s">
        <v>610</v>
      </c>
      <c r="C215" s="41" t="s">
        <v>579</v>
      </c>
      <c r="D215" s="41" t="s">
        <v>580</v>
      </c>
      <c r="E215" s="43"/>
      <c r="F215" s="41" t="s">
        <v>414</v>
      </c>
      <c r="G215" s="41" t="s">
        <v>581</v>
      </c>
    </row>
    <row r="216" spans="1:7" x14ac:dyDescent="0.25">
      <c r="A216" s="22" t="s">
        <v>611</v>
      </c>
      <c r="B216" s="22" t="s">
        <v>612</v>
      </c>
      <c r="C216" s="91" t="s">
        <v>733</v>
      </c>
      <c r="D216" s="22" t="s">
        <v>733</v>
      </c>
      <c r="F216" s="108"/>
      <c r="G216" s="108"/>
    </row>
    <row r="217" spans="1:7" x14ac:dyDescent="0.25">
      <c r="F217" s="108"/>
      <c r="G217" s="108"/>
    </row>
    <row r="218" spans="1:7" x14ac:dyDescent="0.25">
      <c r="B218" s="39" t="s">
        <v>613</v>
      </c>
      <c r="F218" s="108"/>
      <c r="G218" s="108"/>
    </row>
    <row r="219" spans="1:7" x14ac:dyDescent="0.25">
      <c r="A219" s="22" t="s">
        <v>614</v>
      </c>
      <c r="B219" s="22" t="s">
        <v>615</v>
      </c>
      <c r="C219" s="94" t="s">
        <v>733</v>
      </c>
      <c r="D219" s="95" t="s">
        <v>733</v>
      </c>
      <c r="F219" s="100" t="str">
        <f t="shared" ref="F219:F233" si="5">IF($C$227=0,"",IF(C219="[for completion]","",C219/$C$227))</f>
        <v/>
      </c>
      <c r="G219" s="100" t="str">
        <f t="shared" ref="G219:G233" si="6">IF($D$227=0,"",IF(D219="[for completion]","",D219/$D$227))</f>
        <v/>
      </c>
    </row>
    <row r="220" spans="1:7" x14ac:dyDescent="0.25">
      <c r="A220" s="22" t="s">
        <v>616</v>
      </c>
      <c r="B220" s="22" t="s">
        <v>617</v>
      </c>
      <c r="C220" s="94" t="s">
        <v>733</v>
      </c>
      <c r="D220" s="95" t="s">
        <v>733</v>
      </c>
      <c r="F220" s="100" t="str">
        <f t="shared" si="5"/>
        <v/>
      </c>
      <c r="G220" s="100" t="str">
        <f t="shared" si="6"/>
        <v/>
      </c>
    </row>
    <row r="221" spans="1:7" x14ac:dyDescent="0.25">
      <c r="A221" s="22" t="s">
        <v>618</v>
      </c>
      <c r="B221" s="22" t="s">
        <v>619</v>
      </c>
      <c r="C221" s="94" t="s">
        <v>733</v>
      </c>
      <c r="D221" s="95" t="s">
        <v>733</v>
      </c>
      <c r="F221" s="100" t="str">
        <f t="shared" si="5"/>
        <v/>
      </c>
      <c r="G221" s="100" t="str">
        <f t="shared" si="6"/>
        <v/>
      </c>
    </row>
    <row r="222" spans="1:7" x14ac:dyDescent="0.25">
      <c r="A222" s="22" t="s">
        <v>620</v>
      </c>
      <c r="B222" s="22" t="s">
        <v>621</v>
      </c>
      <c r="C222" s="94" t="s">
        <v>733</v>
      </c>
      <c r="D222" s="95" t="s">
        <v>733</v>
      </c>
      <c r="F222" s="100" t="str">
        <f t="shared" si="5"/>
        <v/>
      </c>
      <c r="G222" s="100" t="str">
        <f t="shared" si="6"/>
        <v/>
      </c>
    </row>
    <row r="223" spans="1:7" x14ac:dyDescent="0.25">
      <c r="A223" s="22" t="s">
        <v>622</v>
      </c>
      <c r="B223" s="22" t="s">
        <v>623</v>
      </c>
      <c r="C223" s="94" t="s">
        <v>733</v>
      </c>
      <c r="D223" s="95" t="s">
        <v>733</v>
      </c>
      <c r="F223" s="100" t="str">
        <f t="shared" si="5"/>
        <v/>
      </c>
      <c r="G223" s="100" t="str">
        <f t="shared" si="6"/>
        <v/>
      </c>
    </row>
    <row r="224" spans="1:7" x14ac:dyDescent="0.25">
      <c r="A224" s="22" t="s">
        <v>624</v>
      </c>
      <c r="B224" s="22" t="s">
        <v>625</v>
      </c>
      <c r="C224" s="94" t="s">
        <v>733</v>
      </c>
      <c r="D224" s="95" t="s">
        <v>733</v>
      </c>
      <c r="F224" s="100" t="str">
        <f t="shared" si="5"/>
        <v/>
      </c>
      <c r="G224" s="100" t="str">
        <f t="shared" si="6"/>
        <v/>
      </c>
    </row>
    <row r="225" spans="1:7" x14ac:dyDescent="0.25">
      <c r="A225" s="22" t="s">
        <v>626</v>
      </c>
      <c r="B225" s="22" t="s">
        <v>627</v>
      </c>
      <c r="C225" s="94" t="s">
        <v>733</v>
      </c>
      <c r="D225" s="95" t="s">
        <v>733</v>
      </c>
      <c r="F225" s="100" t="str">
        <f t="shared" si="5"/>
        <v/>
      </c>
      <c r="G225" s="100" t="str">
        <f t="shared" si="6"/>
        <v/>
      </c>
    </row>
    <row r="226" spans="1:7" x14ac:dyDescent="0.25">
      <c r="A226" s="22" t="s">
        <v>628</v>
      </c>
      <c r="B226" s="22" t="s">
        <v>629</v>
      </c>
      <c r="C226" s="94" t="s">
        <v>733</v>
      </c>
      <c r="D226" s="95" t="s">
        <v>733</v>
      </c>
      <c r="F226" s="100" t="str">
        <f t="shared" si="5"/>
        <v/>
      </c>
      <c r="G226" s="100" t="str">
        <f t="shared" si="6"/>
        <v/>
      </c>
    </row>
    <row r="227" spans="1:7" x14ac:dyDescent="0.25">
      <c r="A227" s="22" t="s">
        <v>630</v>
      </c>
      <c r="B227" s="48" t="s">
        <v>89</v>
      </c>
      <c r="C227" s="94">
        <f>SUM(C219:C226)</f>
        <v>0</v>
      </c>
      <c r="D227" s="95">
        <f>SUM(D219:D226)</f>
        <v>0</v>
      </c>
      <c r="F227" s="91">
        <f>SUM(F219:F226)</f>
        <v>0</v>
      </c>
      <c r="G227" s="91">
        <f>SUM(G219:G226)</f>
        <v>0</v>
      </c>
    </row>
    <row r="228" spans="1:7" outlineLevel="1" x14ac:dyDescent="0.25">
      <c r="A228" s="22" t="s">
        <v>631</v>
      </c>
      <c r="B228" s="50"/>
      <c r="C228" s="94"/>
      <c r="D228" s="95"/>
      <c r="F228" s="100" t="str">
        <f t="shared" si="5"/>
        <v/>
      </c>
      <c r="G228" s="100" t="str">
        <f t="shared" si="6"/>
        <v/>
      </c>
    </row>
    <row r="229" spans="1:7" outlineLevel="1" x14ac:dyDescent="0.25">
      <c r="A229" s="22" t="s">
        <v>632</v>
      </c>
      <c r="B229" s="50"/>
      <c r="C229" s="94"/>
      <c r="D229" s="95"/>
      <c r="F229" s="100" t="str">
        <f t="shared" si="5"/>
        <v/>
      </c>
      <c r="G229" s="100" t="str">
        <f t="shared" si="6"/>
        <v/>
      </c>
    </row>
    <row r="230" spans="1:7" outlineLevel="1" x14ac:dyDescent="0.25">
      <c r="A230" s="22" t="s">
        <v>633</v>
      </c>
      <c r="B230" s="50"/>
      <c r="C230" s="94"/>
      <c r="D230" s="95"/>
      <c r="F230" s="100" t="str">
        <f t="shared" si="5"/>
        <v/>
      </c>
      <c r="G230" s="100" t="str">
        <f t="shared" si="6"/>
        <v/>
      </c>
    </row>
    <row r="231" spans="1:7" outlineLevel="1" x14ac:dyDescent="0.25">
      <c r="A231" s="22" t="s">
        <v>634</v>
      </c>
      <c r="B231" s="50"/>
      <c r="C231" s="94"/>
      <c r="D231" s="95"/>
      <c r="F231" s="100" t="str">
        <f t="shared" si="5"/>
        <v/>
      </c>
      <c r="G231" s="100" t="str">
        <f t="shared" si="6"/>
        <v/>
      </c>
    </row>
    <row r="232" spans="1:7" outlineLevel="1" x14ac:dyDescent="0.25">
      <c r="A232" s="22" t="s">
        <v>635</v>
      </c>
      <c r="B232" s="50"/>
      <c r="C232" s="94"/>
      <c r="D232" s="95"/>
      <c r="F232" s="100" t="str">
        <f t="shared" si="5"/>
        <v/>
      </c>
      <c r="G232" s="100" t="str">
        <f t="shared" si="6"/>
        <v/>
      </c>
    </row>
    <row r="233" spans="1:7" outlineLevel="1" x14ac:dyDescent="0.25">
      <c r="A233" s="22" t="s">
        <v>636</v>
      </c>
      <c r="B233" s="50"/>
      <c r="C233" s="94"/>
      <c r="D233" s="95"/>
      <c r="F233" s="100" t="str">
        <f t="shared" si="5"/>
        <v/>
      </c>
      <c r="G233" s="100" t="str">
        <f t="shared" si="6"/>
        <v/>
      </c>
    </row>
    <row r="234" spans="1:7" outlineLevel="1" x14ac:dyDescent="0.25">
      <c r="A234" s="22" t="s">
        <v>637</v>
      </c>
      <c r="B234" s="50"/>
      <c r="F234" s="100"/>
      <c r="G234" s="100"/>
    </row>
    <row r="235" spans="1:7" outlineLevel="1" x14ac:dyDescent="0.25">
      <c r="A235" s="22" t="s">
        <v>638</v>
      </c>
      <c r="B235" s="50"/>
      <c r="F235" s="100"/>
      <c r="G235" s="100"/>
    </row>
    <row r="236" spans="1:7" outlineLevel="1" x14ac:dyDescent="0.25">
      <c r="A236" s="22" t="s">
        <v>639</v>
      </c>
      <c r="B236" s="50"/>
      <c r="F236" s="100"/>
      <c r="G236" s="100"/>
    </row>
    <row r="237" spans="1:7" ht="15" customHeight="1" x14ac:dyDescent="0.25">
      <c r="A237" s="41"/>
      <c r="B237" s="41" t="s">
        <v>640</v>
      </c>
      <c r="C237" s="41" t="s">
        <v>579</v>
      </c>
      <c r="D237" s="41" t="s">
        <v>580</v>
      </c>
      <c r="E237" s="43"/>
      <c r="F237" s="41" t="s">
        <v>414</v>
      </c>
      <c r="G237" s="41" t="s">
        <v>581</v>
      </c>
    </row>
    <row r="238" spans="1:7" x14ac:dyDescent="0.25">
      <c r="A238" s="22" t="s">
        <v>641</v>
      </c>
      <c r="B238" s="22" t="s">
        <v>612</v>
      </c>
      <c r="C238" s="91">
        <v>0.49779800000000002</v>
      </c>
      <c r="D238" s="95">
        <f>C28</f>
        <v>130442</v>
      </c>
      <c r="F238" s="108"/>
      <c r="G238" s="108"/>
    </row>
    <row r="239" spans="1:7" x14ac:dyDescent="0.25">
      <c r="F239" s="108"/>
      <c r="G239" s="108"/>
    </row>
    <row r="240" spans="1:7" x14ac:dyDescent="0.25">
      <c r="B240" s="39" t="s">
        <v>613</v>
      </c>
      <c r="F240" s="108"/>
      <c r="G240" s="108"/>
    </row>
    <row r="241" spans="1:7" x14ac:dyDescent="0.25">
      <c r="A241" s="22" t="s">
        <v>642</v>
      </c>
      <c r="B241" s="22" t="s">
        <v>615</v>
      </c>
      <c r="C241" s="94">
        <v>12807.921132810006</v>
      </c>
      <c r="D241" s="95">
        <v>62143</v>
      </c>
      <c r="F241" s="100">
        <f>IF($C$249=0,"",IF(C241="[Mark as ND1 if not relevant]","",C241/$C$249))</f>
        <v>0.30288793556878579</v>
      </c>
      <c r="G241" s="100">
        <f>IF($D$249=0,"",IF(D241="[Mark as ND1 if not relevant]","",D241/$D$249))</f>
        <v>0.47640330568375217</v>
      </c>
    </row>
    <row r="242" spans="1:7" x14ac:dyDescent="0.25">
      <c r="A242" s="22" t="s">
        <v>643</v>
      </c>
      <c r="B242" s="22" t="s">
        <v>617</v>
      </c>
      <c r="C242" s="94">
        <v>7827.819374369974</v>
      </c>
      <c r="D242" s="95">
        <v>23013</v>
      </c>
      <c r="F242" s="100">
        <f t="shared" ref="F242:F248" si="7">IF($C$249=0,"",IF(C242="[Mark as ND1 if not relevant]","",C242/$C$249))</f>
        <v>0.18511607197787985</v>
      </c>
      <c r="G242" s="100">
        <f t="shared" ref="G242:G248" si="8">IF($D$249=0,"",IF(D242="[Mark as ND1 if not relevant]","",D242/$D$249))</f>
        <v>0.17642323791416875</v>
      </c>
    </row>
    <row r="243" spans="1:7" x14ac:dyDescent="0.25">
      <c r="A243" s="22" t="s">
        <v>644</v>
      </c>
      <c r="B243" s="22" t="s">
        <v>619</v>
      </c>
      <c r="C243" s="94">
        <v>8181.3577038700014</v>
      </c>
      <c r="D243" s="95">
        <v>19817</v>
      </c>
      <c r="F243" s="100">
        <f t="shared" si="7"/>
        <v>0.19347671799188346</v>
      </c>
      <c r="G243" s="100">
        <f t="shared" si="8"/>
        <v>0.15192192698670673</v>
      </c>
    </row>
    <row r="244" spans="1:7" x14ac:dyDescent="0.25">
      <c r="A244" s="22" t="s">
        <v>645</v>
      </c>
      <c r="B244" s="22" t="s">
        <v>621</v>
      </c>
      <c r="C244" s="94">
        <v>6794.4803950300593</v>
      </c>
      <c r="D244" s="95">
        <v>14233</v>
      </c>
      <c r="F244" s="100">
        <f t="shared" si="7"/>
        <v>0.16067917023952921</v>
      </c>
      <c r="G244" s="100">
        <f t="shared" si="8"/>
        <v>0.10911362904585946</v>
      </c>
    </row>
    <row r="245" spans="1:7" x14ac:dyDescent="0.25">
      <c r="A245" s="22" t="s">
        <v>646</v>
      </c>
      <c r="B245" s="22" t="s">
        <v>623</v>
      </c>
      <c r="C245" s="94">
        <v>5802.3134499100361</v>
      </c>
      <c r="D245" s="95">
        <v>9995</v>
      </c>
      <c r="F245" s="100">
        <f t="shared" si="7"/>
        <v>0.1372159247502075</v>
      </c>
      <c r="G245" s="100">
        <f t="shared" si="8"/>
        <v>7.6624093466828164E-2</v>
      </c>
    </row>
    <row r="246" spans="1:7" x14ac:dyDescent="0.25">
      <c r="A246" s="22" t="s">
        <v>647</v>
      </c>
      <c r="B246" s="22" t="s">
        <v>625</v>
      </c>
      <c r="C246" s="94">
        <v>839.34396716999959</v>
      </c>
      <c r="D246" s="95">
        <v>1200</v>
      </c>
      <c r="F246" s="100">
        <f t="shared" si="7"/>
        <v>1.9849213530600457E-2</v>
      </c>
      <c r="G246" s="100">
        <f t="shared" si="8"/>
        <v>9.1994909615001307E-3</v>
      </c>
    </row>
    <row r="247" spans="1:7" x14ac:dyDescent="0.25">
      <c r="A247" s="22" t="s">
        <v>648</v>
      </c>
      <c r="B247" s="22" t="s">
        <v>627</v>
      </c>
      <c r="C247" s="94">
        <v>31.758107309999996</v>
      </c>
      <c r="D247" s="95">
        <v>40</v>
      </c>
      <c r="F247" s="100">
        <f t="shared" si="7"/>
        <v>7.5103113619715597E-4</v>
      </c>
      <c r="G247" s="100">
        <f t="shared" si="8"/>
        <v>3.0664969871667099E-4</v>
      </c>
    </row>
    <row r="248" spans="1:7" x14ac:dyDescent="0.25">
      <c r="A248" s="22" t="s">
        <v>649</v>
      </c>
      <c r="B248" s="22" t="s">
        <v>629</v>
      </c>
      <c r="C248" s="94">
        <v>1.01210731</v>
      </c>
      <c r="D248" s="95">
        <v>1</v>
      </c>
      <c r="F248" s="100">
        <f t="shared" si="7"/>
        <v>2.3934804916519669E-5</v>
      </c>
      <c r="G248" s="100">
        <f t="shared" si="8"/>
        <v>7.6662424679167746E-6</v>
      </c>
    </row>
    <row r="249" spans="1:7" x14ac:dyDescent="0.25">
      <c r="A249" s="22" t="s">
        <v>650</v>
      </c>
      <c r="B249" s="48" t="s">
        <v>89</v>
      </c>
      <c r="C249" s="94">
        <f>SUM(C241:C248)</f>
        <v>42286.006237780079</v>
      </c>
      <c r="D249" s="95">
        <f>SUM(D241:D248)</f>
        <v>130442</v>
      </c>
      <c r="F249" s="91">
        <f>SUM(F241:F248)</f>
        <v>0.99999999999999978</v>
      </c>
      <c r="G249" s="91">
        <f>SUM(G241:G248)</f>
        <v>0.99999999999999989</v>
      </c>
    </row>
    <row r="250" spans="1:7" outlineLevel="1" x14ac:dyDescent="0.25">
      <c r="A250" s="22" t="s">
        <v>651</v>
      </c>
      <c r="B250" s="50"/>
      <c r="C250" s="94"/>
      <c r="D250" s="95"/>
      <c r="F250" s="100"/>
      <c r="G250" s="100"/>
    </row>
    <row r="251" spans="1:7" outlineLevel="1" x14ac:dyDescent="0.25">
      <c r="A251" s="22" t="s">
        <v>652</v>
      </c>
      <c r="B251" s="50"/>
      <c r="C251" s="94"/>
      <c r="D251" s="95"/>
      <c r="F251" s="100"/>
      <c r="G251" s="100"/>
    </row>
    <row r="252" spans="1:7" outlineLevel="1" x14ac:dyDescent="0.25">
      <c r="A252" s="22" t="s">
        <v>653</v>
      </c>
      <c r="B252" s="50"/>
      <c r="C252" s="94"/>
      <c r="D252" s="95"/>
      <c r="F252" s="100"/>
      <c r="G252" s="100"/>
    </row>
    <row r="253" spans="1:7" outlineLevel="1" x14ac:dyDescent="0.25">
      <c r="A253" s="22" t="s">
        <v>654</v>
      </c>
      <c r="B253" s="50"/>
      <c r="C253" s="94"/>
      <c r="D253" s="95"/>
      <c r="F253" s="100"/>
      <c r="G253" s="100"/>
    </row>
    <row r="254" spans="1:7" outlineLevel="1" x14ac:dyDescent="0.25">
      <c r="A254" s="22" t="s">
        <v>655</v>
      </c>
      <c r="B254" s="50"/>
      <c r="C254" s="94"/>
      <c r="D254" s="95"/>
      <c r="F254" s="100"/>
      <c r="G254" s="100"/>
    </row>
    <row r="255" spans="1:7" outlineLevel="1" x14ac:dyDescent="0.25">
      <c r="A255" s="22" t="s">
        <v>656</v>
      </c>
      <c r="B255" s="50"/>
      <c r="C255" s="94"/>
      <c r="D255" s="95"/>
      <c r="F255" s="100"/>
      <c r="G255" s="100"/>
    </row>
    <row r="256" spans="1:7" outlineLevel="1" x14ac:dyDescent="0.25">
      <c r="A256" s="22" t="s">
        <v>657</v>
      </c>
      <c r="B256" s="50"/>
      <c r="F256" s="47"/>
      <c r="G256" s="47"/>
    </row>
    <row r="257" spans="1:14" outlineLevel="1" x14ac:dyDescent="0.25">
      <c r="A257" s="22" t="s">
        <v>658</v>
      </c>
      <c r="B257" s="50"/>
      <c r="F257" s="47"/>
      <c r="G257" s="47"/>
    </row>
    <row r="258" spans="1:14" outlineLevel="1" x14ac:dyDescent="0.25">
      <c r="A258" s="22" t="s">
        <v>659</v>
      </c>
      <c r="B258" s="50"/>
      <c r="F258" s="47"/>
      <c r="G258" s="47"/>
    </row>
    <row r="259" spans="1:14" ht="15" customHeight="1" x14ac:dyDescent="0.25">
      <c r="A259" s="41"/>
      <c r="B259" s="81" t="s">
        <v>660</v>
      </c>
      <c r="C259" s="41" t="s">
        <v>414</v>
      </c>
      <c r="D259" s="41"/>
      <c r="E259" s="43"/>
      <c r="F259" s="41"/>
      <c r="G259" s="41"/>
    </row>
    <row r="260" spans="1:14" x14ac:dyDescent="0.25">
      <c r="A260" s="22" t="s">
        <v>661</v>
      </c>
      <c r="B260" s="22" t="s">
        <v>662</v>
      </c>
      <c r="C260" s="91">
        <v>0.76610900000000004</v>
      </c>
      <c r="E260" s="86"/>
      <c r="F260" s="86"/>
      <c r="G260" s="86"/>
    </row>
    <row r="261" spans="1:14" x14ac:dyDescent="0.25">
      <c r="A261" s="22" t="s">
        <v>663</v>
      </c>
      <c r="B261" s="22" t="s">
        <v>664</v>
      </c>
      <c r="C261" s="91">
        <v>0</v>
      </c>
      <c r="E261" s="86"/>
      <c r="F261" s="86"/>
    </row>
    <row r="262" spans="1:14" x14ac:dyDescent="0.25">
      <c r="A262" s="22" t="s">
        <v>665</v>
      </c>
      <c r="B262" s="22" t="s">
        <v>666</v>
      </c>
      <c r="C262" s="91">
        <v>0.23389099999999999</v>
      </c>
      <c r="E262" s="86"/>
      <c r="F262" s="86"/>
    </row>
    <row r="263" spans="1:14" x14ac:dyDescent="0.25">
      <c r="A263" s="22" t="s">
        <v>667</v>
      </c>
      <c r="B263" s="22" t="s">
        <v>1236</v>
      </c>
      <c r="C263" s="91">
        <v>0</v>
      </c>
      <c r="E263" s="86"/>
      <c r="F263" s="86"/>
    </row>
    <row r="264" spans="1:14" x14ac:dyDescent="0.25">
      <c r="A264" s="22" t="s">
        <v>914</v>
      </c>
      <c r="B264" s="39" t="s">
        <v>907</v>
      </c>
      <c r="C264" s="91">
        <v>0</v>
      </c>
      <c r="D264" s="36"/>
      <c r="E264" s="36"/>
      <c r="F264" s="53"/>
      <c r="G264" s="53"/>
      <c r="H264" s="20"/>
      <c r="I264" s="22"/>
      <c r="J264" s="22"/>
      <c r="K264" s="22"/>
      <c r="L264" s="20"/>
      <c r="M264" s="20"/>
      <c r="N264" s="20"/>
    </row>
    <row r="265" spans="1:14" x14ac:dyDescent="0.25">
      <c r="A265" s="22" t="s">
        <v>1237</v>
      </c>
      <c r="B265" s="22" t="s">
        <v>87</v>
      </c>
      <c r="C265" s="91">
        <v>0</v>
      </c>
      <c r="E265" s="86"/>
      <c r="F265" s="86"/>
    </row>
    <row r="266" spans="1:14" outlineLevel="1" x14ac:dyDescent="0.25">
      <c r="A266" s="22" t="s">
        <v>668</v>
      </c>
      <c r="B266" s="50"/>
      <c r="C266" s="110"/>
      <c r="E266" s="86"/>
      <c r="F266" s="86"/>
    </row>
    <row r="267" spans="1:14" outlineLevel="1" x14ac:dyDescent="0.25">
      <c r="A267" s="22" t="s">
        <v>669</v>
      </c>
      <c r="B267" s="50"/>
      <c r="C267" s="91"/>
      <c r="E267" s="86"/>
      <c r="F267" s="86"/>
    </row>
    <row r="268" spans="1:14" outlineLevel="1" x14ac:dyDescent="0.25">
      <c r="A268" s="22" t="s">
        <v>670</v>
      </c>
      <c r="B268" s="50"/>
      <c r="C268" s="91"/>
      <c r="E268" s="86"/>
      <c r="F268" s="86"/>
    </row>
    <row r="269" spans="1:14" outlineLevel="1" x14ac:dyDescent="0.25">
      <c r="A269" s="22" t="s">
        <v>671</v>
      </c>
      <c r="B269" s="50"/>
      <c r="C269" s="91"/>
      <c r="E269" s="86"/>
      <c r="F269" s="86"/>
    </row>
    <row r="270" spans="1:14" outlineLevel="1" x14ac:dyDescent="0.25">
      <c r="A270" s="22" t="s">
        <v>672</v>
      </c>
      <c r="B270" s="50"/>
      <c r="C270" s="91"/>
      <c r="E270" s="86"/>
      <c r="F270" s="86"/>
    </row>
    <row r="271" spans="1:14" outlineLevel="1" x14ac:dyDescent="0.25">
      <c r="A271" s="22" t="s">
        <v>673</v>
      </c>
      <c r="B271" s="50"/>
      <c r="C271" s="91"/>
      <c r="E271" s="86"/>
      <c r="F271" s="86"/>
    </row>
    <row r="272" spans="1:14" outlineLevel="1" x14ac:dyDescent="0.25">
      <c r="A272" s="22" t="s">
        <v>674</v>
      </c>
      <c r="B272" s="50"/>
      <c r="C272" s="91"/>
      <c r="E272" s="86"/>
      <c r="F272" s="86"/>
    </row>
    <row r="273" spans="1:7" outlineLevel="1" x14ac:dyDescent="0.25">
      <c r="A273" s="22" t="s">
        <v>675</v>
      </c>
      <c r="B273" s="50"/>
      <c r="C273" s="91"/>
      <c r="E273" s="86"/>
      <c r="F273" s="86"/>
    </row>
    <row r="274" spans="1:7" outlineLevel="1" x14ac:dyDescent="0.25">
      <c r="A274" s="22" t="s">
        <v>676</v>
      </c>
      <c r="B274" s="50"/>
      <c r="C274" s="91"/>
      <c r="E274" s="86"/>
      <c r="F274" s="86"/>
    </row>
    <row r="275" spans="1:7" outlineLevel="1" x14ac:dyDescent="0.25">
      <c r="A275" s="22" t="s">
        <v>677</v>
      </c>
      <c r="B275" s="50"/>
      <c r="C275" s="91"/>
      <c r="E275" s="86"/>
      <c r="F275" s="86"/>
    </row>
    <row r="276" spans="1:7" ht="15" customHeight="1" x14ac:dyDescent="0.25">
      <c r="A276" s="41"/>
      <c r="B276" s="81" t="s">
        <v>678</v>
      </c>
      <c r="C276" s="41" t="s">
        <v>414</v>
      </c>
      <c r="D276" s="41"/>
      <c r="E276" s="43"/>
      <c r="F276" s="41"/>
      <c r="G276" s="44"/>
    </row>
    <row r="277" spans="1:7" x14ac:dyDescent="0.25">
      <c r="A277" s="22" t="s">
        <v>6</v>
      </c>
      <c r="B277" s="22" t="s">
        <v>908</v>
      </c>
      <c r="C277" s="91">
        <v>1</v>
      </c>
      <c r="E277" s="20"/>
      <c r="F277" s="20"/>
    </row>
    <row r="278" spans="1:7" x14ac:dyDescent="0.25">
      <c r="A278" s="22" t="s">
        <v>679</v>
      </c>
      <c r="B278" s="22" t="s">
        <v>680</v>
      </c>
      <c r="C278" s="91">
        <v>0</v>
      </c>
      <c r="E278" s="20"/>
      <c r="F278" s="20"/>
    </row>
    <row r="279" spans="1:7" x14ac:dyDescent="0.25">
      <c r="A279" s="22" t="s">
        <v>681</v>
      </c>
      <c r="B279" s="22" t="s">
        <v>87</v>
      </c>
      <c r="C279" s="91">
        <v>0</v>
      </c>
      <c r="E279" s="20"/>
      <c r="F279" s="20"/>
    </row>
    <row r="280" spans="1:7" outlineLevel="1" x14ac:dyDescent="0.25">
      <c r="A280" s="22" t="s">
        <v>682</v>
      </c>
      <c r="C280" s="91"/>
      <c r="E280" s="20"/>
      <c r="F280" s="20"/>
    </row>
    <row r="281" spans="1:7" outlineLevel="1" x14ac:dyDescent="0.25">
      <c r="A281" s="22" t="s">
        <v>683</v>
      </c>
      <c r="C281" s="91"/>
      <c r="E281" s="20"/>
      <c r="F281" s="20"/>
    </row>
    <row r="282" spans="1:7" outlineLevel="1" x14ac:dyDescent="0.25">
      <c r="A282" s="22" t="s">
        <v>684</v>
      </c>
      <c r="C282" s="91"/>
      <c r="E282" s="20"/>
      <c r="F282" s="20"/>
    </row>
    <row r="283" spans="1:7" outlineLevel="1" x14ac:dyDescent="0.25">
      <c r="A283" s="22" t="s">
        <v>685</v>
      </c>
      <c r="C283" s="91"/>
      <c r="E283" s="20"/>
      <c r="F283" s="20"/>
    </row>
    <row r="284" spans="1:7" outlineLevel="1" x14ac:dyDescent="0.25">
      <c r="A284" s="22" t="s">
        <v>686</v>
      </c>
      <c r="C284" s="91"/>
      <c r="E284" s="20"/>
      <c r="F284" s="20"/>
    </row>
    <row r="285" spans="1:7" outlineLevel="1" x14ac:dyDescent="0.25">
      <c r="A285" s="22" t="s">
        <v>687</v>
      </c>
      <c r="C285" s="91"/>
      <c r="E285" s="20"/>
      <c r="F285" s="20"/>
    </row>
    <row r="286" spans="1:7" customFormat="1" x14ac:dyDescent="0.25">
      <c r="A286" s="42"/>
      <c r="B286" s="42" t="s">
        <v>1270</v>
      </c>
      <c r="C286" s="42" t="s">
        <v>59</v>
      </c>
      <c r="D286" s="42" t="s">
        <v>1119</v>
      </c>
      <c r="E286" s="42"/>
      <c r="F286" s="42" t="s">
        <v>414</v>
      </c>
      <c r="G286" s="42" t="s">
        <v>1122</v>
      </c>
    </row>
    <row r="287" spans="1:7" customFormat="1" x14ac:dyDescent="0.25">
      <c r="A287" s="22" t="s">
        <v>1124</v>
      </c>
      <c r="B287" s="39"/>
      <c r="C287" s="94"/>
      <c r="D287" s="22"/>
      <c r="E287" s="28"/>
      <c r="F287" s="100" t="str">
        <f>IF($C$305=0,"",IF(C287="[For completion]","",C287/$C$305))</f>
        <v/>
      </c>
      <c r="G287" s="100" t="str">
        <f>IF($D$305=0,"",IF(D287="[For completion]","",D287/$D$305))</f>
        <v/>
      </c>
    </row>
    <row r="288" spans="1:7" customFormat="1" x14ac:dyDescent="0.25">
      <c r="A288" s="22" t="s">
        <v>1125</v>
      </c>
      <c r="B288" s="39"/>
      <c r="C288" s="94"/>
      <c r="D288" s="22"/>
      <c r="E288" s="28"/>
      <c r="F288" s="100" t="str">
        <f t="shared" ref="F288:F304" si="9">IF($C$305=0,"",IF(C288="[For completion]","",C288/$C$305))</f>
        <v/>
      </c>
      <c r="G288" s="100" t="str">
        <f t="shared" ref="G288:G304" si="10">IF($D$305=0,"",IF(D288="[For completion]","",D288/$D$305))</f>
        <v/>
      </c>
    </row>
    <row r="289" spans="1:7" customFormat="1" x14ac:dyDescent="0.25">
      <c r="A289" s="22" t="s">
        <v>1126</v>
      </c>
      <c r="B289" s="39"/>
      <c r="C289" s="94"/>
      <c r="D289" s="22"/>
      <c r="E289" s="28"/>
      <c r="F289" s="100" t="str">
        <f t="shared" si="9"/>
        <v/>
      </c>
      <c r="G289" s="100" t="str">
        <f t="shared" si="10"/>
        <v/>
      </c>
    </row>
    <row r="290" spans="1:7" customFormat="1" x14ac:dyDescent="0.25">
      <c r="A290" s="22" t="s">
        <v>1127</v>
      </c>
      <c r="B290" s="39"/>
      <c r="C290" s="94"/>
      <c r="D290" s="22"/>
      <c r="E290" s="28"/>
      <c r="F290" s="100" t="str">
        <f t="shared" si="9"/>
        <v/>
      </c>
      <c r="G290" s="100" t="str">
        <f t="shared" si="10"/>
        <v/>
      </c>
    </row>
    <row r="291" spans="1:7" customFormat="1" x14ac:dyDescent="0.25">
      <c r="A291" s="22" t="s">
        <v>1128</v>
      </c>
      <c r="B291" s="39"/>
      <c r="C291" s="94"/>
      <c r="D291" s="22"/>
      <c r="E291" s="28"/>
      <c r="F291" s="100" t="str">
        <f t="shared" si="9"/>
        <v/>
      </c>
      <c r="G291" s="100" t="str">
        <f t="shared" si="10"/>
        <v/>
      </c>
    </row>
    <row r="292" spans="1:7" customFormat="1" x14ac:dyDescent="0.25">
      <c r="A292" s="22" t="s">
        <v>1129</v>
      </c>
      <c r="B292" s="39"/>
      <c r="C292" s="94"/>
      <c r="D292" s="22"/>
      <c r="E292" s="28"/>
      <c r="F292" s="100" t="str">
        <f t="shared" si="9"/>
        <v/>
      </c>
      <c r="G292" s="100" t="str">
        <f t="shared" si="10"/>
        <v/>
      </c>
    </row>
    <row r="293" spans="1:7" customFormat="1" x14ac:dyDescent="0.25">
      <c r="A293" s="22" t="s">
        <v>1130</v>
      </c>
      <c r="B293" s="39"/>
      <c r="C293" s="94"/>
      <c r="D293" s="22"/>
      <c r="E293" s="28"/>
      <c r="F293" s="100" t="str">
        <f t="shared" si="9"/>
        <v/>
      </c>
      <c r="G293" s="100" t="str">
        <f t="shared" si="10"/>
        <v/>
      </c>
    </row>
    <row r="294" spans="1:7" customFormat="1" x14ac:dyDescent="0.25">
      <c r="A294" s="22" t="s">
        <v>1131</v>
      </c>
      <c r="B294" s="39"/>
      <c r="C294" s="94"/>
      <c r="D294" s="22"/>
      <c r="E294" s="28"/>
      <c r="F294" s="100" t="str">
        <f t="shared" si="9"/>
        <v/>
      </c>
      <c r="G294" s="100" t="str">
        <f t="shared" si="10"/>
        <v/>
      </c>
    </row>
    <row r="295" spans="1:7" customFormat="1" x14ac:dyDescent="0.25">
      <c r="A295" s="22" t="s">
        <v>1132</v>
      </c>
      <c r="B295" s="39"/>
      <c r="C295" s="94"/>
      <c r="D295" s="22"/>
      <c r="E295" s="28"/>
      <c r="F295" s="100" t="str">
        <f t="shared" si="9"/>
        <v/>
      </c>
      <c r="G295" s="100" t="str">
        <f t="shared" si="10"/>
        <v/>
      </c>
    </row>
    <row r="296" spans="1:7" customFormat="1" x14ac:dyDescent="0.25">
      <c r="A296" s="22" t="s">
        <v>1133</v>
      </c>
      <c r="B296" s="39"/>
      <c r="C296" s="94"/>
      <c r="D296" s="22"/>
      <c r="E296" s="28"/>
      <c r="F296" s="100" t="str">
        <f t="shared" si="9"/>
        <v/>
      </c>
      <c r="G296" s="100" t="str">
        <f t="shared" si="10"/>
        <v/>
      </c>
    </row>
    <row r="297" spans="1:7" customFormat="1" x14ac:dyDescent="0.25">
      <c r="A297" s="22" t="s">
        <v>1134</v>
      </c>
      <c r="B297" s="39"/>
      <c r="C297" s="94"/>
      <c r="D297" s="22"/>
      <c r="E297" s="28"/>
      <c r="F297" s="100" t="str">
        <f t="shared" si="9"/>
        <v/>
      </c>
      <c r="G297" s="100" t="str">
        <f t="shared" si="10"/>
        <v/>
      </c>
    </row>
    <row r="298" spans="1:7" customFormat="1" x14ac:dyDescent="0.25">
      <c r="A298" s="22" t="s">
        <v>1135</v>
      </c>
      <c r="B298" s="39"/>
      <c r="C298" s="94"/>
      <c r="D298" s="22"/>
      <c r="E298" s="28"/>
      <c r="F298" s="100" t="str">
        <f t="shared" si="9"/>
        <v/>
      </c>
      <c r="G298" s="100" t="str">
        <f t="shared" si="10"/>
        <v/>
      </c>
    </row>
    <row r="299" spans="1:7" customFormat="1" x14ac:dyDescent="0.25">
      <c r="A299" s="22" t="s">
        <v>1136</v>
      </c>
      <c r="B299" s="39"/>
      <c r="C299" s="94"/>
      <c r="D299" s="22"/>
      <c r="E299" s="28"/>
      <c r="F299" s="100" t="str">
        <f t="shared" si="9"/>
        <v/>
      </c>
      <c r="G299" s="100" t="str">
        <f t="shared" si="10"/>
        <v/>
      </c>
    </row>
    <row r="300" spans="1:7" customFormat="1" x14ac:dyDescent="0.25">
      <c r="A300" s="22" t="s">
        <v>1137</v>
      </c>
      <c r="B300" s="39"/>
      <c r="C300" s="94"/>
      <c r="D300" s="22"/>
      <c r="E300" s="28"/>
      <c r="F300" s="100" t="str">
        <f t="shared" si="9"/>
        <v/>
      </c>
      <c r="G300" s="100" t="str">
        <f t="shared" si="10"/>
        <v/>
      </c>
    </row>
    <row r="301" spans="1:7" customFormat="1" x14ac:dyDescent="0.25">
      <c r="A301" s="22" t="s">
        <v>1138</v>
      </c>
      <c r="B301" s="39"/>
      <c r="C301" s="94"/>
      <c r="D301" s="22"/>
      <c r="E301" s="28"/>
      <c r="F301" s="100" t="str">
        <f t="shared" si="9"/>
        <v/>
      </c>
      <c r="G301" s="100" t="str">
        <f t="shared" si="10"/>
        <v/>
      </c>
    </row>
    <row r="302" spans="1:7" customFormat="1" x14ac:dyDescent="0.25">
      <c r="A302" s="22" t="s">
        <v>1139</v>
      </c>
      <c r="B302" s="39"/>
      <c r="C302" s="94"/>
      <c r="D302" s="22"/>
      <c r="E302" s="28"/>
      <c r="F302" s="100" t="str">
        <f t="shared" si="9"/>
        <v/>
      </c>
      <c r="G302" s="100" t="str">
        <f t="shared" si="10"/>
        <v/>
      </c>
    </row>
    <row r="303" spans="1:7" customFormat="1" x14ac:dyDescent="0.25">
      <c r="A303" s="22" t="s">
        <v>1140</v>
      </c>
      <c r="B303" s="39"/>
      <c r="C303" s="94"/>
      <c r="D303" s="22"/>
      <c r="E303" s="28"/>
      <c r="F303" s="100" t="str">
        <f t="shared" si="9"/>
        <v/>
      </c>
      <c r="G303" s="100" t="str">
        <f t="shared" si="10"/>
        <v/>
      </c>
    </row>
    <row r="304" spans="1:7" customFormat="1" x14ac:dyDescent="0.25">
      <c r="A304" s="22" t="s">
        <v>1141</v>
      </c>
      <c r="B304" s="39"/>
      <c r="C304" s="94"/>
      <c r="D304" s="22"/>
      <c r="E304" s="28"/>
      <c r="F304" s="100" t="str">
        <f t="shared" si="9"/>
        <v/>
      </c>
      <c r="G304" s="100" t="str">
        <f t="shared" si="10"/>
        <v/>
      </c>
    </row>
    <row r="305" spans="1:7" customFormat="1" x14ac:dyDescent="0.25">
      <c r="A305" s="22" t="s">
        <v>1142</v>
      </c>
      <c r="B305" s="39" t="s">
        <v>89</v>
      </c>
      <c r="C305" s="94">
        <f>SUM(C287:C304)</f>
        <v>0</v>
      </c>
      <c r="D305" s="22">
        <f>SUM(D287:D304)</f>
        <v>0</v>
      </c>
      <c r="E305" s="28"/>
      <c r="F305" s="108">
        <f>SUM(F287:F304)</f>
        <v>0</v>
      </c>
      <c r="G305" s="108">
        <f>SUM(G287:G304)</f>
        <v>0</v>
      </c>
    </row>
    <row r="306" spans="1:7" customFormat="1" x14ac:dyDescent="0.25">
      <c r="A306" s="22" t="s">
        <v>1143</v>
      </c>
      <c r="B306" s="39"/>
      <c r="C306" s="22"/>
      <c r="D306" s="22"/>
      <c r="E306" s="28"/>
      <c r="F306" s="28"/>
      <c r="G306" s="28"/>
    </row>
    <row r="307" spans="1:7" customFormat="1" x14ac:dyDescent="0.25">
      <c r="A307" s="22" t="s">
        <v>1144</v>
      </c>
      <c r="B307" s="39"/>
      <c r="C307" s="22"/>
      <c r="D307" s="22"/>
      <c r="E307" s="28"/>
      <c r="F307" s="28"/>
      <c r="G307" s="28"/>
    </row>
    <row r="308" spans="1:7" customFormat="1" x14ac:dyDescent="0.25">
      <c r="A308" s="22" t="s">
        <v>1145</v>
      </c>
      <c r="B308" s="39"/>
      <c r="C308" s="22"/>
      <c r="D308" s="22"/>
      <c r="E308" s="28"/>
      <c r="F308" s="28"/>
      <c r="G308" s="28"/>
    </row>
    <row r="309" spans="1:7" customFormat="1" x14ac:dyDescent="0.25">
      <c r="A309" s="42"/>
      <c r="B309" s="42" t="s">
        <v>1294</v>
      </c>
      <c r="C309" s="42" t="s">
        <v>59</v>
      </c>
      <c r="D309" s="42" t="s">
        <v>1119</v>
      </c>
      <c r="E309" s="42"/>
      <c r="F309" s="42" t="s">
        <v>414</v>
      </c>
      <c r="G309" s="42" t="s">
        <v>1122</v>
      </c>
    </row>
    <row r="310" spans="1:7" customFormat="1" x14ac:dyDescent="0.25">
      <c r="A310" s="22" t="s">
        <v>1146</v>
      </c>
      <c r="B310" s="39"/>
      <c r="C310" s="94"/>
      <c r="D310" s="22"/>
      <c r="E310" s="28"/>
      <c r="F310" s="100" t="str">
        <f>IF($C$328=0,"",IF(C310="[For completion]","",C310/$C$328))</f>
        <v/>
      </c>
      <c r="G310" s="100" t="str">
        <f>IF($D$328=0,"",IF(D310="[For completion]","",D310/$D$328))</f>
        <v/>
      </c>
    </row>
    <row r="311" spans="1:7" customFormat="1" x14ac:dyDescent="0.25">
      <c r="A311" s="22" t="s">
        <v>1147</v>
      </c>
      <c r="B311" s="39"/>
      <c r="C311" s="94"/>
      <c r="D311" s="22"/>
      <c r="E311" s="28"/>
      <c r="F311" s="100" t="str">
        <f t="shared" ref="F311:F327" si="11">IF($C$328=0,"",IF(C311="[For completion]","",C311/$C$328))</f>
        <v/>
      </c>
      <c r="G311" s="100" t="str">
        <f t="shared" ref="G311:G327" si="12">IF($D$328=0,"",IF(D311="[For completion]","",D311/$D$328))</f>
        <v/>
      </c>
    </row>
    <row r="312" spans="1:7" customFormat="1" x14ac:dyDescent="0.25">
      <c r="A312" s="22" t="s">
        <v>1148</v>
      </c>
      <c r="B312" s="39"/>
      <c r="C312" s="94"/>
      <c r="D312" s="22"/>
      <c r="E312" s="28"/>
      <c r="F312" s="100" t="str">
        <f t="shared" si="11"/>
        <v/>
      </c>
      <c r="G312" s="100" t="str">
        <f t="shared" si="12"/>
        <v/>
      </c>
    </row>
    <row r="313" spans="1:7" customFormat="1" x14ac:dyDescent="0.25">
      <c r="A313" s="22" t="s">
        <v>1149</v>
      </c>
      <c r="B313" s="39"/>
      <c r="C313" s="94"/>
      <c r="D313" s="22"/>
      <c r="E313" s="28"/>
      <c r="F313" s="100" t="str">
        <f t="shared" si="11"/>
        <v/>
      </c>
      <c r="G313" s="100" t="str">
        <f t="shared" si="12"/>
        <v/>
      </c>
    </row>
    <row r="314" spans="1:7" customFormat="1" x14ac:dyDescent="0.25">
      <c r="A314" s="22" t="s">
        <v>1150</v>
      </c>
      <c r="B314" s="39"/>
      <c r="C314" s="94"/>
      <c r="D314" s="22"/>
      <c r="E314" s="28"/>
      <c r="F314" s="100" t="str">
        <f t="shared" si="11"/>
        <v/>
      </c>
      <c r="G314" s="100" t="str">
        <f t="shared" si="12"/>
        <v/>
      </c>
    </row>
    <row r="315" spans="1:7" customFormat="1" x14ac:dyDescent="0.25">
      <c r="A315" s="22" t="s">
        <v>1151</v>
      </c>
      <c r="B315" s="39"/>
      <c r="C315" s="94"/>
      <c r="D315" s="22"/>
      <c r="E315" s="28"/>
      <c r="F315" s="100" t="str">
        <f t="shared" si="11"/>
        <v/>
      </c>
      <c r="G315" s="100" t="str">
        <f t="shared" si="12"/>
        <v/>
      </c>
    </row>
    <row r="316" spans="1:7" customFormat="1" x14ac:dyDescent="0.25">
      <c r="A316" s="22" t="s">
        <v>1152</v>
      </c>
      <c r="B316" s="39"/>
      <c r="C316" s="94"/>
      <c r="D316" s="22"/>
      <c r="E316" s="28"/>
      <c r="F316" s="100" t="str">
        <f t="shared" si="11"/>
        <v/>
      </c>
      <c r="G316" s="100" t="str">
        <f t="shared" si="12"/>
        <v/>
      </c>
    </row>
    <row r="317" spans="1:7" customFormat="1" x14ac:dyDescent="0.25">
      <c r="A317" s="22" t="s">
        <v>1153</v>
      </c>
      <c r="B317" s="39"/>
      <c r="C317" s="94"/>
      <c r="D317" s="22"/>
      <c r="E317" s="28"/>
      <c r="F317" s="100" t="str">
        <f t="shared" si="11"/>
        <v/>
      </c>
      <c r="G317" s="100" t="str">
        <f t="shared" si="12"/>
        <v/>
      </c>
    </row>
    <row r="318" spans="1:7" customFormat="1" x14ac:dyDescent="0.25">
      <c r="A318" s="22" t="s">
        <v>1154</v>
      </c>
      <c r="B318" s="39"/>
      <c r="C318" s="94"/>
      <c r="D318" s="22"/>
      <c r="E318" s="28"/>
      <c r="F318" s="100" t="str">
        <f t="shared" si="11"/>
        <v/>
      </c>
      <c r="G318" s="100" t="str">
        <f t="shared" si="12"/>
        <v/>
      </c>
    </row>
    <row r="319" spans="1:7" customFormat="1" x14ac:dyDescent="0.25">
      <c r="A319" s="22" t="s">
        <v>1155</v>
      </c>
      <c r="B319" s="39"/>
      <c r="C319" s="94"/>
      <c r="D319" s="22"/>
      <c r="E319" s="28"/>
      <c r="F319" s="100" t="str">
        <f t="shared" si="11"/>
        <v/>
      </c>
      <c r="G319" s="100" t="str">
        <f t="shared" si="12"/>
        <v/>
      </c>
    </row>
    <row r="320" spans="1:7" customFormat="1" x14ac:dyDescent="0.25">
      <c r="A320" s="22" t="s">
        <v>1193</v>
      </c>
      <c r="B320" s="39"/>
      <c r="C320" s="94"/>
      <c r="D320" s="22"/>
      <c r="E320" s="28"/>
      <c r="F320" s="100" t="str">
        <f t="shared" si="11"/>
        <v/>
      </c>
      <c r="G320" s="100" t="str">
        <f t="shared" si="12"/>
        <v/>
      </c>
    </row>
    <row r="321" spans="1:7" customFormat="1" x14ac:dyDescent="0.25">
      <c r="A321" s="22" t="s">
        <v>1194</v>
      </c>
      <c r="B321" s="39"/>
      <c r="C321" s="94"/>
      <c r="D321" s="22"/>
      <c r="E321" s="28"/>
      <c r="F321" s="100" t="str">
        <f>IF($C$328=0,"",IF(C321="[For completion]","",C321/$C$328))</f>
        <v/>
      </c>
      <c r="G321" s="100" t="str">
        <f t="shared" si="12"/>
        <v/>
      </c>
    </row>
    <row r="322" spans="1:7" customFormat="1" x14ac:dyDescent="0.25">
      <c r="A322" s="22" t="s">
        <v>1195</v>
      </c>
      <c r="B322" s="39"/>
      <c r="C322" s="94"/>
      <c r="D322" s="22"/>
      <c r="E322" s="28"/>
      <c r="F322" s="100" t="str">
        <f t="shared" si="11"/>
        <v/>
      </c>
      <c r="G322" s="100" t="str">
        <f t="shared" si="12"/>
        <v/>
      </c>
    </row>
    <row r="323" spans="1:7" customFormat="1" x14ac:dyDescent="0.25">
      <c r="A323" s="22" t="s">
        <v>1196</v>
      </c>
      <c r="B323" s="39"/>
      <c r="C323" s="94"/>
      <c r="D323" s="22"/>
      <c r="E323" s="28"/>
      <c r="F323" s="100" t="str">
        <f t="shared" si="11"/>
        <v/>
      </c>
      <c r="G323" s="100" t="str">
        <f t="shared" si="12"/>
        <v/>
      </c>
    </row>
    <row r="324" spans="1:7" customFormat="1" x14ac:dyDescent="0.25">
      <c r="A324" s="22" t="s">
        <v>1197</v>
      </c>
      <c r="B324" s="39"/>
      <c r="C324" s="94"/>
      <c r="D324" s="22"/>
      <c r="E324" s="28"/>
      <c r="F324" s="100" t="str">
        <f t="shared" si="11"/>
        <v/>
      </c>
      <c r="G324" s="100" t="str">
        <f t="shared" si="12"/>
        <v/>
      </c>
    </row>
    <row r="325" spans="1:7" customFormat="1" x14ac:dyDescent="0.25">
      <c r="A325" s="22" t="s">
        <v>1198</v>
      </c>
      <c r="B325" s="39"/>
      <c r="C325" s="94"/>
      <c r="D325" s="22"/>
      <c r="E325" s="28"/>
      <c r="F325" s="100" t="str">
        <f t="shared" si="11"/>
        <v/>
      </c>
      <c r="G325" s="100" t="str">
        <f t="shared" si="12"/>
        <v/>
      </c>
    </row>
    <row r="326" spans="1:7" customFormat="1" x14ac:dyDescent="0.25">
      <c r="A326" s="22" t="s">
        <v>1199</v>
      </c>
      <c r="B326" s="39"/>
      <c r="C326" s="94"/>
      <c r="D326" s="22"/>
      <c r="E326" s="28"/>
      <c r="F326" s="100" t="str">
        <f t="shared" si="11"/>
        <v/>
      </c>
      <c r="G326" s="100" t="str">
        <f t="shared" si="12"/>
        <v/>
      </c>
    </row>
    <row r="327" spans="1:7" customFormat="1" x14ac:dyDescent="0.25">
      <c r="A327" s="22" t="s">
        <v>1200</v>
      </c>
      <c r="B327" s="39"/>
      <c r="C327" s="94"/>
      <c r="D327" s="22"/>
      <c r="E327" s="28"/>
      <c r="F327" s="100" t="str">
        <f t="shared" si="11"/>
        <v/>
      </c>
      <c r="G327" s="100" t="str">
        <f t="shared" si="12"/>
        <v/>
      </c>
    </row>
    <row r="328" spans="1:7" customFormat="1" x14ac:dyDescent="0.25">
      <c r="A328" s="22" t="s">
        <v>1201</v>
      </c>
      <c r="B328" s="39" t="s">
        <v>89</v>
      </c>
      <c r="C328" s="94">
        <f>SUM(C310:C327)</f>
        <v>0</v>
      </c>
      <c r="D328" s="22">
        <f>SUM(D310:D327)</f>
        <v>0</v>
      </c>
      <c r="E328" s="28"/>
      <c r="F328" s="108">
        <f>SUM(F310:F327)</f>
        <v>0</v>
      </c>
      <c r="G328" s="108">
        <f>SUM(G310:G327)</f>
        <v>0</v>
      </c>
    </row>
    <row r="329" spans="1:7" customFormat="1" x14ac:dyDescent="0.25">
      <c r="A329" s="22" t="s">
        <v>1156</v>
      </c>
      <c r="B329" s="39"/>
      <c r="C329" s="22"/>
      <c r="D329" s="22"/>
      <c r="E329" s="28"/>
      <c r="F329" s="28"/>
      <c r="G329" s="28"/>
    </row>
    <row r="330" spans="1:7" customFormat="1" x14ac:dyDescent="0.25">
      <c r="A330" s="22" t="s">
        <v>1202</v>
      </c>
      <c r="B330" s="39"/>
      <c r="C330" s="22"/>
      <c r="D330" s="22"/>
      <c r="E330" s="28"/>
      <c r="F330" s="28"/>
      <c r="G330" s="28"/>
    </row>
    <row r="331" spans="1:7" customFormat="1" x14ac:dyDescent="0.25">
      <c r="A331" s="22" t="s">
        <v>1203</v>
      </c>
      <c r="B331" s="39"/>
      <c r="C331" s="22"/>
      <c r="D331" s="22"/>
      <c r="E331" s="28"/>
      <c r="F331" s="28"/>
      <c r="G331" s="28"/>
    </row>
    <row r="332" spans="1:7" customFormat="1" x14ac:dyDescent="0.25">
      <c r="A332" s="42"/>
      <c r="B332" s="42" t="s">
        <v>1271</v>
      </c>
      <c r="C332" s="42" t="s">
        <v>59</v>
      </c>
      <c r="D332" s="42" t="s">
        <v>1119</v>
      </c>
      <c r="E332" s="42"/>
      <c r="F332" s="42" t="s">
        <v>414</v>
      </c>
      <c r="G332" s="42" t="s">
        <v>1122</v>
      </c>
    </row>
    <row r="333" spans="1:7" customFormat="1" x14ac:dyDescent="0.25">
      <c r="A333" s="22" t="s">
        <v>1204</v>
      </c>
      <c r="B333" s="39" t="s">
        <v>1112</v>
      </c>
      <c r="C333" s="94"/>
      <c r="D333" s="22"/>
      <c r="E333" s="28"/>
      <c r="F333" s="100" t="str">
        <f>IF($C$346=0,"",IF(C333="[For completion]","",C333/$C$346))</f>
        <v/>
      </c>
      <c r="G333" s="100" t="str">
        <f>IF($D$346=0,"",IF(D333="[For completion]","",D333/$D$346))</f>
        <v/>
      </c>
    </row>
    <row r="334" spans="1:7" customFormat="1" x14ac:dyDescent="0.25">
      <c r="A334" s="22" t="s">
        <v>1205</v>
      </c>
      <c r="B334" s="39" t="s">
        <v>1113</v>
      </c>
      <c r="C334" s="94"/>
      <c r="D334" s="22"/>
      <c r="E334" s="28"/>
      <c r="F334" s="100" t="str">
        <f t="shared" ref="F334:F345" si="13">IF($C$346=0,"",IF(C334="[For completion]","",C334/$C$346))</f>
        <v/>
      </c>
      <c r="G334" s="100" t="str">
        <f t="shared" ref="G334:G345" si="14">IF($D$346=0,"",IF(D334="[For completion]","",D334/$D$346))</f>
        <v/>
      </c>
    </row>
    <row r="335" spans="1:7" customFormat="1" x14ac:dyDescent="0.25">
      <c r="A335" s="22" t="s">
        <v>1206</v>
      </c>
      <c r="B335" s="39" t="s">
        <v>1275</v>
      </c>
      <c r="C335" s="94"/>
      <c r="D335" s="22"/>
      <c r="E335" s="28"/>
      <c r="F335" s="100" t="str">
        <f t="shared" si="13"/>
        <v/>
      </c>
      <c r="G335" s="100" t="str">
        <f t="shared" si="14"/>
        <v/>
      </c>
    </row>
    <row r="336" spans="1:7" customFormat="1" x14ac:dyDescent="0.25">
      <c r="A336" s="22" t="s">
        <v>1207</v>
      </c>
      <c r="B336" s="39" t="s">
        <v>1114</v>
      </c>
      <c r="C336" s="94"/>
      <c r="D336" s="22"/>
      <c r="E336" s="28"/>
      <c r="F336" s="100" t="str">
        <f t="shared" si="13"/>
        <v/>
      </c>
      <c r="G336" s="100" t="str">
        <f t="shared" si="14"/>
        <v/>
      </c>
    </row>
    <row r="337" spans="1:7" customFormat="1" x14ac:dyDescent="0.25">
      <c r="A337" s="22" t="s">
        <v>1208</v>
      </c>
      <c r="B337" s="39" t="s">
        <v>1115</v>
      </c>
      <c r="C337" s="94"/>
      <c r="D337" s="22"/>
      <c r="E337" s="28"/>
      <c r="F337" s="100" t="str">
        <f t="shared" si="13"/>
        <v/>
      </c>
      <c r="G337" s="100" t="str">
        <f t="shared" si="14"/>
        <v/>
      </c>
    </row>
    <row r="338" spans="1:7" customFormat="1" x14ac:dyDescent="0.25">
      <c r="A338" s="22" t="s">
        <v>1209</v>
      </c>
      <c r="B338" s="39" t="s">
        <v>1116</v>
      </c>
      <c r="C338" s="94"/>
      <c r="D338" s="22"/>
      <c r="E338" s="28"/>
      <c r="F338" s="100" t="str">
        <f t="shared" si="13"/>
        <v/>
      </c>
      <c r="G338" s="100" t="str">
        <f t="shared" si="14"/>
        <v/>
      </c>
    </row>
    <row r="339" spans="1:7" customFormat="1" x14ac:dyDescent="0.25">
      <c r="A339" s="22" t="s">
        <v>1210</v>
      </c>
      <c r="B339" s="39" t="s">
        <v>1117</v>
      </c>
      <c r="C339" s="94"/>
      <c r="D339" s="22"/>
      <c r="E339" s="28"/>
      <c r="F339" s="100" t="str">
        <f t="shared" si="13"/>
        <v/>
      </c>
      <c r="G339" s="100" t="str">
        <f t="shared" si="14"/>
        <v/>
      </c>
    </row>
    <row r="340" spans="1:7" customFormat="1" x14ac:dyDescent="0.25">
      <c r="A340" s="22" t="s">
        <v>1211</v>
      </c>
      <c r="B340" s="39" t="s">
        <v>1118</v>
      </c>
      <c r="C340" s="94"/>
      <c r="D340" s="22"/>
      <c r="E340" s="28"/>
      <c r="F340" s="100" t="str">
        <f t="shared" si="13"/>
        <v/>
      </c>
      <c r="G340" s="100" t="str">
        <f t="shared" si="14"/>
        <v/>
      </c>
    </row>
    <row r="341" spans="1:7" customFormat="1" x14ac:dyDescent="0.25">
      <c r="A341" s="22" t="s">
        <v>1212</v>
      </c>
      <c r="B341" s="39" t="s">
        <v>1524</v>
      </c>
      <c r="C341" s="94"/>
      <c r="D341" s="22"/>
      <c r="E341" s="28"/>
      <c r="F341" s="100" t="str">
        <f t="shared" si="13"/>
        <v/>
      </c>
      <c r="G341" s="100" t="str">
        <f t="shared" si="14"/>
        <v/>
      </c>
    </row>
    <row r="342" spans="1:7" customFormat="1" x14ac:dyDescent="0.25">
      <c r="A342" s="22" t="s">
        <v>1213</v>
      </c>
      <c r="B342" s="22" t="s">
        <v>1527</v>
      </c>
      <c r="C342" s="94"/>
      <c r="D342" s="22"/>
      <c r="F342" s="100" t="str">
        <f t="shared" si="13"/>
        <v/>
      </c>
      <c r="G342" s="100" t="str">
        <f t="shared" si="14"/>
        <v/>
      </c>
    </row>
    <row r="343" spans="1:7" customFormat="1" x14ac:dyDescent="0.25">
      <c r="A343" s="22" t="s">
        <v>1214</v>
      </c>
      <c r="B343" s="22" t="s">
        <v>1525</v>
      </c>
      <c r="C343" s="94"/>
      <c r="D343" s="22"/>
      <c r="F343" s="100" t="str">
        <f t="shared" si="13"/>
        <v/>
      </c>
      <c r="G343" s="100" t="str">
        <f t="shared" si="14"/>
        <v/>
      </c>
    </row>
    <row r="344" spans="1:7" customFormat="1" x14ac:dyDescent="0.25">
      <c r="A344" s="22" t="s">
        <v>1521</v>
      </c>
      <c r="B344" s="39" t="s">
        <v>1526</v>
      </c>
      <c r="C344" s="94"/>
      <c r="D344" s="22"/>
      <c r="E344" s="28"/>
      <c r="F344" s="100" t="str">
        <f t="shared" si="13"/>
        <v/>
      </c>
      <c r="G344" s="100" t="str">
        <f t="shared" si="14"/>
        <v/>
      </c>
    </row>
    <row r="345" spans="1:7" customFormat="1" x14ac:dyDescent="0.25">
      <c r="A345" s="22" t="s">
        <v>1522</v>
      </c>
      <c r="B345" s="22" t="s">
        <v>1163</v>
      </c>
      <c r="C345" s="94"/>
      <c r="D345" s="22"/>
      <c r="F345" s="100" t="str">
        <f t="shared" si="13"/>
        <v/>
      </c>
      <c r="G345" s="100" t="str">
        <f t="shared" si="14"/>
        <v/>
      </c>
    </row>
    <row r="346" spans="1:7" customFormat="1" x14ac:dyDescent="0.25">
      <c r="A346" s="22" t="s">
        <v>1523</v>
      </c>
      <c r="B346" s="39" t="s">
        <v>89</v>
      </c>
      <c r="C346" s="94">
        <f>SUM(C333:C345)</f>
        <v>0</v>
      </c>
      <c r="D346" s="22">
        <f>SUM(D333:D345)</f>
        <v>0</v>
      </c>
      <c r="E346" s="28"/>
      <c r="F346" s="108">
        <f>SUM(F333:F345)</f>
        <v>0</v>
      </c>
      <c r="G346" s="108">
        <f>SUM(G333:G345)</f>
        <v>0</v>
      </c>
    </row>
    <row r="347" spans="1:7" customFormat="1" x14ac:dyDescent="0.25">
      <c r="A347" s="22" t="s">
        <v>1215</v>
      </c>
      <c r="B347" s="39"/>
      <c r="C347" s="94"/>
      <c r="D347" s="22"/>
      <c r="E347" s="28"/>
      <c r="F347" s="108"/>
      <c r="G347" s="108"/>
    </row>
    <row r="348" spans="1:7" customFormat="1" x14ac:dyDescent="0.25">
      <c r="A348" s="22" t="s">
        <v>1528</v>
      </c>
      <c r="B348" s="39"/>
      <c r="C348" s="94"/>
      <c r="D348" s="22"/>
      <c r="E348" s="28"/>
      <c r="F348" s="108"/>
      <c r="G348" s="108"/>
    </row>
    <row r="349" spans="1:7" customFormat="1" x14ac:dyDescent="0.25">
      <c r="A349" s="22" t="s">
        <v>1529</v>
      </c>
    </row>
    <row r="350" spans="1:7" customFormat="1" x14ac:dyDescent="0.25">
      <c r="A350" s="22" t="s">
        <v>1530</v>
      </c>
    </row>
    <row r="351" spans="1:7" customFormat="1" x14ac:dyDescent="0.25">
      <c r="A351" s="22" t="s">
        <v>1531</v>
      </c>
      <c r="B351" s="39"/>
      <c r="C351" s="94"/>
      <c r="D351" s="22"/>
      <c r="E351" s="28"/>
      <c r="F351" s="108"/>
      <c r="G351" s="108"/>
    </row>
    <row r="352" spans="1:7" customFormat="1" x14ac:dyDescent="0.25">
      <c r="A352" s="22" t="s">
        <v>1532</v>
      </c>
      <c r="B352" s="39"/>
      <c r="C352" s="94"/>
      <c r="D352" s="22"/>
      <c r="E352" s="28"/>
      <c r="F352" s="108"/>
      <c r="G352" s="108"/>
    </row>
    <row r="353" spans="1:7" customFormat="1" x14ac:dyDescent="0.25">
      <c r="A353" s="22" t="s">
        <v>1533</v>
      </c>
      <c r="B353" s="39"/>
      <c r="C353" s="94"/>
      <c r="D353" s="22"/>
      <c r="E353" s="28"/>
      <c r="F353" s="108"/>
      <c r="G353" s="108"/>
    </row>
    <row r="354" spans="1:7" customFormat="1" x14ac:dyDescent="0.25">
      <c r="A354" s="22" t="s">
        <v>1534</v>
      </c>
      <c r="B354" s="39"/>
      <c r="C354" s="94"/>
      <c r="D354" s="22"/>
      <c r="E354" s="28"/>
      <c r="F354" s="108"/>
      <c r="G354" s="108"/>
    </row>
    <row r="355" spans="1:7" customFormat="1" x14ac:dyDescent="0.25">
      <c r="A355" s="22" t="s">
        <v>1535</v>
      </c>
      <c r="B355" s="39"/>
      <c r="C355" s="22"/>
      <c r="D355" s="22"/>
      <c r="E355" s="28"/>
      <c r="F355" s="28"/>
      <c r="G355" s="28"/>
    </row>
    <row r="356" spans="1:7" customFormat="1" x14ac:dyDescent="0.25">
      <c r="A356" s="22" t="s">
        <v>1547</v>
      </c>
      <c r="B356" s="39"/>
      <c r="C356" s="22"/>
      <c r="D356" s="22"/>
      <c r="E356" s="28"/>
      <c r="F356" s="28"/>
      <c r="G356" s="28"/>
    </row>
    <row r="357" spans="1:7" customFormat="1" x14ac:dyDescent="0.25">
      <c r="A357" s="42"/>
      <c r="B357" s="42" t="s">
        <v>1272</v>
      </c>
      <c r="C357" s="42" t="s">
        <v>59</v>
      </c>
      <c r="D357" s="42" t="s">
        <v>1119</v>
      </c>
      <c r="E357" s="42"/>
      <c r="F357" s="42" t="s">
        <v>414</v>
      </c>
      <c r="G357" s="42" t="s">
        <v>1122</v>
      </c>
    </row>
    <row r="358" spans="1:7" customFormat="1" x14ac:dyDescent="0.25">
      <c r="A358" s="22" t="s">
        <v>1330</v>
      </c>
      <c r="B358" s="39" t="s">
        <v>1157</v>
      </c>
      <c r="C358" s="94"/>
      <c r="D358" s="22"/>
      <c r="E358" s="28"/>
      <c r="F358" s="100" t="str">
        <f>IF($C$365=0,"",IF(C358="[For completion]","",C358/$C$365))</f>
        <v/>
      </c>
      <c r="G358" s="100" t="str">
        <f>IF($D$365=0,"",IF(D358="[For completion]","",D358/$D$365))</f>
        <v/>
      </c>
    </row>
    <row r="359" spans="1:7" customFormat="1" x14ac:dyDescent="0.25">
      <c r="A359" s="22" t="s">
        <v>1331</v>
      </c>
      <c r="B359" s="112" t="s">
        <v>1158</v>
      </c>
      <c r="C359" s="94"/>
      <c r="D359" s="22"/>
      <c r="E359" s="28"/>
      <c r="F359" s="100" t="str">
        <f t="shared" ref="F359:F364" si="15">IF($C$365=0,"",IF(C359="[For completion]","",C359/$C$365))</f>
        <v/>
      </c>
      <c r="G359" s="100" t="str">
        <f t="shared" ref="G359:G364" si="16">IF($D$365=0,"",IF(D359="[For completion]","",D359/$D$365))</f>
        <v/>
      </c>
    </row>
    <row r="360" spans="1:7" customFormat="1" x14ac:dyDescent="0.25">
      <c r="A360" s="22" t="s">
        <v>1332</v>
      </c>
      <c r="B360" s="39" t="s">
        <v>1159</v>
      </c>
      <c r="C360" s="94"/>
      <c r="D360" s="22"/>
      <c r="E360" s="28"/>
      <c r="F360" s="100" t="str">
        <f t="shared" si="15"/>
        <v/>
      </c>
      <c r="G360" s="100" t="str">
        <f t="shared" si="16"/>
        <v/>
      </c>
    </row>
    <row r="361" spans="1:7" customFormat="1" x14ac:dyDescent="0.25">
      <c r="A361" s="22" t="s">
        <v>1333</v>
      </c>
      <c r="B361" s="39" t="s">
        <v>1160</v>
      </c>
      <c r="C361" s="94"/>
      <c r="D361" s="22"/>
      <c r="E361" s="28"/>
      <c r="F361" s="100" t="str">
        <f t="shared" si="15"/>
        <v/>
      </c>
      <c r="G361" s="100" t="str">
        <f t="shared" si="16"/>
        <v/>
      </c>
    </row>
    <row r="362" spans="1:7" customFormat="1" x14ac:dyDescent="0.25">
      <c r="A362" s="22" t="s">
        <v>1334</v>
      </c>
      <c r="B362" s="39" t="s">
        <v>1161</v>
      </c>
      <c r="C362" s="94"/>
      <c r="D362" s="22"/>
      <c r="E362" s="28"/>
      <c r="F362" s="100" t="str">
        <f t="shared" si="15"/>
        <v/>
      </c>
      <c r="G362" s="100" t="str">
        <f t="shared" si="16"/>
        <v/>
      </c>
    </row>
    <row r="363" spans="1:7" customFormat="1" x14ac:dyDescent="0.25">
      <c r="A363" s="22" t="s">
        <v>1335</v>
      </c>
      <c r="B363" s="39" t="s">
        <v>1162</v>
      </c>
      <c r="C363" s="94"/>
      <c r="D363" s="22"/>
      <c r="E363" s="28"/>
      <c r="F363" s="100" t="str">
        <f t="shared" si="15"/>
        <v/>
      </c>
      <c r="G363" s="100" t="str">
        <f t="shared" si="16"/>
        <v/>
      </c>
    </row>
    <row r="364" spans="1:7" customFormat="1" x14ac:dyDescent="0.25">
      <c r="A364" s="22" t="s">
        <v>1336</v>
      </c>
      <c r="B364" s="39" t="s">
        <v>1120</v>
      </c>
      <c r="C364" s="94"/>
      <c r="D364" s="22"/>
      <c r="E364" s="28"/>
      <c r="F364" s="100" t="str">
        <f t="shared" si="15"/>
        <v/>
      </c>
      <c r="G364" s="100" t="str">
        <f t="shared" si="16"/>
        <v/>
      </c>
    </row>
    <row r="365" spans="1:7" customFormat="1" x14ac:dyDescent="0.25">
      <c r="A365" s="22" t="s">
        <v>1337</v>
      </c>
      <c r="B365" s="39" t="s">
        <v>89</v>
      </c>
      <c r="C365" s="94">
        <f>SUM(C358:C364)</f>
        <v>0</v>
      </c>
      <c r="D365" s="22">
        <f>SUM(D358:D364)</f>
        <v>0</v>
      </c>
      <c r="E365" s="28"/>
      <c r="F365" s="108">
        <f>SUM(F358:F364)</f>
        <v>0</v>
      </c>
      <c r="G365" s="108">
        <f>SUM(G358:G364)</f>
        <v>0</v>
      </c>
    </row>
    <row r="366" spans="1:7" customFormat="1" x14ac:dyDescent="0.25">
      <c r="A366" s="22" t="s">
        <v>1216</v>
      </c>
      <c r="B366" s="39"/>
      <c r="C366" s="22"/>
      <c r="D366" s="22"/>
      <c r="E366" s="28"/>
      <c r="F366" s="28"/>
      <c r="G366" s="28"/>
    </row>
    <row r="367" spans="1:7" customFormat="1" x14ac:dyDescent="0.25">
      <c r="A367" s="42"/>
      <c r="B367" s="42" t="s">
        <v>1273</v>
      </c>
      <c r="C367" s="42" t="s">
        <v>59</v>
      </c>
      <c r="D367" s="42" t="s">
        <v>1119</v>
      </c>
      <c r="E367" s="42"/>
      <c r="F367" s="42" t="s">
        <v>414</v>
      </c>
      <c r="G367" s="42" t="s">
        <v>1122</v>
      </c>
    </row>
    <row r="368" spans="1:7" customFormat="1" x14ac:dyDescent="0.25">
      <c r="A368" s="22" t="s">
        <v>1338</v>
      </c>
      <c r="B368" s="39" t="s">
        <v>1241</v>
      </c>
      <c r="C368" s="94"/>
      <c r="D368" s="22"/>
      <c r="E368" s="28"/>
      <c r="F368" s="100" t="str">
        <f>IF($C$372=0,"",IF(C368="[For completion]","",C368/$C$372))</f>
        <v/>
      </c>
      <c r="G368" s="100" t="str">
        <f>IF($D$372=0,"",IF(D368="[For completion]","",D368/$D$372))</f>
        <v/>
      </c>
    </row>
    <row r="369" spans="1:7" customFormat="1" x14ac:dyDescent="0.25">
      <c r="A369" s="22" t="s">
        <v>1339</v>
      </c>
      <c r="B369" s="112" t="s">
        <v>1245</v>
      </c>
      <c r="C369" s="94"/>
      <c r="D369" s="22"/>
      <c r="E369" s="28"/>
      <c r="F369" s="100" t="str">
        <f>IF($C$372=0,"",IF(C369="[For completion]","",C369/$C$372))</f>
        <v/>
      </c>
      <c r="G369" s="100" t="str">
        <f>IF($D$372=0,"",IF(D369="[For completion]","",D369/$D$372))</f>
        <v/>
      </c>
    </row>
    <row r="370" spans="1:7" customFormat="1" x14ac:dyDescent="0.25">
      <c r="A370" s="22" t="s">
        <v>1340</v>
      </c>
      <c r="B370" s="39" t="s">
        <v>1120</v>
      </c>
      <c r="C370" s="94"/>
      <c r="D370" s="22"/>
      <c r="E370" s="28"/>
      <c r="F370" s="100" t="str">
        <f>IF($C$372=0,"",IF(C370="[For completion]","",C370/$C$372))</f>
        <v/>
      </c>
      <c r="G370" s="100" t="str">
        <f>IF($D$372=0,"",IF(D370="[For completion]","",D370/$D$372))</f>
        <v/>
      </c>
    </row>
    <row r="371" spans="1:7" customFormat="1" x14ac:dyDescent="0.25">
      <c r="A371" s="22" t="s">
        <v>1341</v>
      </c>
      <c r="B371" s="22" t="s">
        <v>1163</v>
      </c>
      <c r="C371" s="94"/>
      <c r="D371" s="22"/>
      <c r="E371" s="28"/>
      <c r="F371" s="100" t="str">
        <f>IF($C$372=0,"",IF(C371="[For completion]","",C371/$C$372))</f>
        <v/>
      </c>
      <c r="G371" s="100" t="str">
        <f>IF($D$372=0,"",IF(D371="[For completion]","",D371/$D$372))</f>
        <v/>
      </c>
    </row>
    <row r="372" spans="1:7" customFormat="1" x14ac:dyDescent="0.25">
      <c r="A372" s="22" t="s">
        <v>1342</v>
      </c>
      <c r="B372" s="39" t="s">
        <v>89</v>
      </c>
      <c r="C372" s="94">
        <f>SUM(C368:C371)</f>
        <v>0</v>
      </c>
      <c r="D372" s="22">
        <f>SUM(D368:D371)</f>
        <v>0</v>
      </c>
      <c r="E372" s="28"/>
      <c r="F372" s="108">
        <f>SUM(F368:F371)</f>
        <v>0</v>
      </c>
      <c r="G372" s="108">
        <f>SUM(G368:G371)</f>
        <v>0</v>
      </c>
    </row>
    <row r="373" spans="1:7" customFormat="1" x14ac:dyDescent="0.25">
      <c r="A373" s="22" t="s">
        <v>1343</v>
      </c>
      <c r="B373" s="39"/>
      <c r="C373" s="22"/>
      <c r="D373" s="22"/>
      <c r="E373" s="28"/>
      <c r="F373" s="28"/>
      <c r="G373" s="28"/>
    </row>
    <row r="374" spans="1:7" customFormat="1" ht="15" customHeight="1" x14ac:dyDescent="0.25">
      <c r="A374" s="42"/>
      <c r="B374" s="42" t="s">
        <v>1586</v>
      </c>
      <c r="C374" s="42" t="s">
        <v>1514</v>
      </c>
      <c r="D374" s="42" t="s">
        <v>1515</v>
      </c>
      <c r="E374" s="42"/>
      <c r="F374" s="42" t="s">
        <v>1516</v>
      </c>
      <c r="G374" s="42" t="s">
        <v>1599</v>
      </c>
    </row>
    <row r="375" spans="1:7" customFormat="1" x14ac:dyDescent="0.25">
      <c r="A375" s="22" t="s">
        <v>1344</v>
      </c>
      <c r="B375" s="39" t="s">
        <v>1157</v>
      </c>
      <c r="C375" s="94"/>
      <c r="D375" s="94"/>
      <c r="E375" s="20"/>
      <c r="F375" s="114"/>
      <c r="G375" s="114"/>
    </row>
    <row r="376" spans="1:7" customFormat="1" x14ac:dyDescent="0.25">
      <c r="A376" s="22" t="s">
        <v>1345</v>
      </c>
      <c r="B376" s="39" t="s">
        <v>1158</v>
      </c>
      <c r="C376" s="94"/>
      <c r="D376" s="94"/>
      <c r="E376" s="20"/>
      <c r="F376" s="114"/>
      <c r="G376" s="114"/>
    </row>
    <row r="377" spans="1:7" customFormat="1" x14ac:dyDescent="0.25">
      <c r="A377" s="22" t="s">
        <v>1346</v>
      </c>
      <c r="B377" s="39" t="s">
        <v>1159</v>
      </c>
      <c r="C377" s="94"/>
      <c r="D377" s="94"/>
      <c r="E377" s="20"/>
      <c r="F377" s="114"/>
      <c r="G377" s="114"/>
    </row>
    <row r="378" spans="1:7" customFormat="1" x14ac:dyDescent="0.25">
      <c r="A378" s="22" t="s">
        <v>1347</v>
      </c>
      <c r="B378" s="39" t="s">
        <v>1160</v>
      </c>
      <c r="C378" s="94"/>
      <c r="D378" s="94"/>
      <c r="E378" s="20"/>
      <c r="F378" s="114"/>
      <c r="G378" s="114"/>
    </row>
    <row r="379" spans="1:7" customFormat="1" x14ac:dyDescent="0.25">
      <c r="A379" s="22" t="s">
        <v>1348</v>
      </c>
      <c r="B379" s="39" t="s">
        <v>1161</v>
      </c>
      <c r="C379" s="94"/>
      <c r="D379" s="94"/>
      <c r="E379" s="20"/>
      <c r="F379" s="114"/>
      <c r="G379" s="114"/>
    </row>
    <row r="380" spans="1:7" customFormat="1" x14ac:dyDescent="0.25">
      <c r="A380" s="22" t="s">
        <v>1349</v>
      </c>
      <c r="B380" s="39" t="s">
        <v>1162</v>
      </c>
      <c r="C380" s="94"/>
      <c r="D380" s="94"/>
      <c r="E380" s="20"/>
      <c r="F380" s="114"/>
      <c r="G380" s="114"/>
    </row>
    <row r="381" spans="1:7" customFormat="1" x14ac:dyDescent="0.25">
      <c r="A381" s="22" t="s">
        <v>1350</v>
      </c>
      <c r="B381" s="39" t="s">
        <v>1120</v>
      </c>
      <c r="C381" s="94"/>
      <c r="D381" s="94"/>
      <c r="E381" s="20"/>
      <c r="F381" s="114"/>
      <c r="G381" s="114"/>
    </row>
    <row r="382" spans="1:7" customFormat="1" x14ac:dyDescent="0.25">
      <c r="A382" s="22" t="s">
        <v>1351</v>
      </c>
      <c r="B382" s="39" t="s">
        <v>89</v>
      </c>
      <c r="C382" s="94">
        <f>SUM(C375:C381)</f>
        <v>0</v>
      </c>
      <c r="D382" s="94">
        <f>SUM(D375:D381)</f>
        <v>0</v>
      </c>
      <c r="E382" s="20"/>
      <c r="F382" s="114"/>
      <c r="G382" s="100"/>
    </row>
    <row r="383" spans="1:7" customFormat="1" x14ac:dyDescent="0.25">
      <c r="A383" s="22" t="s">
        <v>1352</v>
      </c>
      <c r="B383" s="39" t="s">
        <v>1513</v>
      </c>
      <c r="C383" s="22"/>
      <c r="D383" s="22"/>
      <c r="E383" s="20"/>
      <c r="F383" s="114"/>
      <c r="G383" s="100" t="str">
        <f>IF($D$393=0,"",IF(D382="[For completion]","",D382/$D$393))</f>
        <v/>
      </c>
    </row>
    <row r="384" spans="1:7" customFormat="1" x14ac:dyDescent="0.25">
      <c r="A384" s="22" t="s">
        <v>1353</v>
      </c>
      <c r="B384" s="22"/>
      <c r="C384" s="22"/>
      <c r="D384" s="22"/>
      <c r="E384" s="22"/>
      <c r="F384" s="22"/>
      <c r="G384" s="100" t="str">
        <f>IF($D$393=0,"",IF(D383="[For completion]","",D383/$D$393))</f>
        <v/>
      </c>
    </row>
    <row r="385" spans="1:7" customFormat="1" x14ac:dyDescent="0.25">
      <c r="A385" s="22" t="s">
        <v>1354</v>
      </c>
      <c r="B385" s="39"/>
      <c r="C385" s="94"/>
      <c r="D385" s="22"/>
      <c r="E385" s="20"/>
      <c r="F385" s="100"/>
      <c r="G385" s="100" t="str">
        <f t="shared" ref="G385:G393" si="17">IF($D$393=0,"",IF(D385="[For completion]","",D385/$D$393))</f>
        <v/>
      </c>
    </row>
    <row r="386" spans="1:7" customFormat="1" x14ac:dyDescent="0.25">
      <c r="A386" s="22" t="s">
        <v>1355</v>
      </c>
      <c r="B386" s="39"/>
      <c r="C386" s="94"/>
      <c r="D386" s="22"/>
      <c r="E386" s="20"/>
      <c r="F386" s="100"/>
      <c r="G386" s="100" t="str">
        <f t="shared" si="17"/>
        <v/>
      </c>
    </row>
    <row r="387" spans="1:7" customFormat="1" x14ac:dyDescent="0.25">
      <c r="A387" s="22" t="s">
        <v>1356</v>
      </c>
      <c r="B387" s="39"/>
      <c r="C387" s="94"/>
      <c r="D387" s="22"/>
      <c r="E387" s="20"/>
      <c r="F387" s="100"/>
      <c r="G387" s="100" t="str">
        <f t="shared" si="17"/>
        <v/>
      </c>
    </row>
    <row r="388" spans="1:7" customFormat="1" x14ac:dyDescent="0.25">
      <c r="A388" s="22" t="s">
        <v>1357</v>
      </c>
      <c r="B388" s="39"/>
      <c r="C388" s="94"/>
      <c r="D388" s="22"/>
      <c r="E388" s="20"/>
      <c r="F388" s="100"/>
      <c r="G388" s="100" t="str">
        <f t="shared" si="17"/>
        <v/>
      </c>
    </row>
    <row r="389" spans="1:7" customFormat="1" x14ac:dyDescent="0.25">
      <c r="A389" s="22" t="s">
        <v>1358</v>
      </c>
      <c r="B389" s="39"/>
      <c r="C389" s="94"/>
      <c r="D389" s="22"/>
      <c r="E389" s="20"/>
      <c r="F389" s="100"/>
      <c r="G389" s="100" t="str">
        <f t="shared" si="17"/>
        <v/>
      </c>
    </row>
    <row r="390" spans="1:7" customFormat="1" x14ac:dyDescent="0.25">
      <c r="A390" s="22" t="s">
        <v>1359</v>
      </c>
      <c r="B390" s="39"/>
      <c r="C390" s="94"/>
      <c r="D390" s="22"/>
      <c r="E390" s="20"/>
      <c r="F390" s="100"/>
      <c r="G390" s="100" t="str">
        <f t="shared" si="17"/>
        <v/>
      </c>
    </row>
    <row r="391" spans="1:7" customFormat="1" x14ac:dyDescent="0.25">
      <c r="A391" s="22" t="s">
        <v>1360</v>
      </c>
      <c r="B391" s="39"/>
      <c r="C391" s="94"/>
      <c r="D391" s="22"/>
      <c r="E391" s="20"/>
      <c r="F391" s="100"/>
      <c r="G391" s="100" t="str">
        <f t="shared" si="17"/>
        <v/>
      </c>
    </row>
    <row r="392" spans="1:7" customFormat="1" x14ac:dyDescent="0.25">
      <c r="A392" s="22" t="s">
        <v>1361</v>
      </c>
      <c r="B392" s="39"/>
      <c r="C392" s="94"/>
      <c r="D392" s="22"/>
      <c r="E392" s="20"/>
      <c r="F392" s="100"/>
      <c r="G392" s="100" t="str">
        <f t="shared" si="17"/>
        <v/>
      </c>
    </row>
    <row r="393" spans="1:7" customFormat="1" x14ac:dyDescent="0.25">
      <c r="A393" s="22" t="s">
        <v>1362</v>
      </c>
      <c r="B393" s="39"/>
      <c r="C393" s="94"/>
      <c r="D393" s="22"/>
      <c r="E393" s="20"/>
      <c r="F393" s="100"/>
      <c r="G393" s="100" t="str">
        <f t="shared" si="17"/>
        <v/>
      </c>
    </row>
    <row r="394" spans="1:7" customFormat="1" x14ac:dyDescent="0.25">
      <c r="A394" s="22" t="s">
        <v>1363</v>
      </c>
      <c r="B394" s="22"/>
      <c r="C394" s="119"/>
      <c r="D394" s="22"/>
      <c r="E394" s="20"/>
      <c r="F394" s="20"/>
      <c r="G394" s="20"/>
    </row>
    <row r="395" spans="1:7" customFormat="1" x14ac:dyDescent="0.25">
      <c r="A395" s="22" t="s">
        <v>1364</v>
      </c>
      <c r="B395" s="22"/>
      <c r="C395" s="119"/>
      <c r="D395" s="22"/>
      <c r="E395" s="20"/>
      <c r="F395" s="20"/>
      <c r="G395" s="20"/>
    </row>
    <row r="396" spans="1:7" customFormat="1" x14ac:dyDescent="0.25">
      <c r="A396" s="22" t="s">
        <v>1365</v>
      </c>
      <c r="B396" s="22"/>
      <c r="C396" s="119"/>
      <c r="D396" s="22"/>
      <c r="E396" s="20"/>
      <c r="F396" s="20"/>
      <c r="G396" s="20"/>
    </row>
    <row r="397" spans="1:7" customFormat="1" x14ac:dyDescent="0.25">
      <c r="A397" s="22" t="s">
        <v>1366</v>
      </c>
      <c r="B397" s="22"/>
      <c r="C397" s="119"/>
      <c r="D397" s="22"/>
      <c r="E397" s="20"/>
      <c r="F397" s="20"/>
      <c r="G397" s="20"/>
    </row>
    <row r="398" spans="1:7" customFormat="1" x14ac:dyDescent="0.25">
      <c r="A398" s="22" t="s">
        <v>1367</v>
      </c>
      <c r="B398" s="22"/>
      <c r="C398" s="119"/>
      <c r="D398" s="22"/>
      <c r="E398" s="20"/>
      <c r="F398" s="20"/>
      <c r="G398" s="20"/>
    </row>
    <row r="399" spans="1:7" customFormat="1" x14ac:dyDescent="0.25">
      <c r="A399" s="22" t="s">
        <v>1368</v>
      </c>
      <c r="B399" s="22"/>
      <c r="C399" s="119"/>
      <c r="D399" s="22"/>
      <c r="E399" s="20"/>
      <c r="F399" s="20"/>
      <c r="G399" s="20"/>
    </row>
    <row r="400" spans="1:7" customFormat="1" x14ac:dyDescent="0.25">
      <c r="A400" s="22" t="s">
        <v>1369</v>
      </c>
      <c r="B400" s="22"/>
      <c r="C400" s="119"/>
      <c r="D400" s="22"/>
      <c r="E400" s="20"/>
      <c r="F400" s="20"/>
      <c r="G400" s="20"/>
    </row>
    <row r="401" spans="1:7" customFormat="1" x14ac:dyDescent="0.25">
      <c r="A401" s="22" t="s">
        <v>1370</v>
      </c>
      <c r="B401" s="22"/>
      <c r="C401" s="119"/>
      <c r="D401" s="22"/>
      <c r="E401" s="20"/>
      <c r="F401" s="20"/>
      <c r="G401" s="20"/>
    </row>
    <row r="402" spans="1:7" customFormat="1" x14ac:dyDescent="0.25">
      <c r="A402" s="22" t="s">
        <v>1371</v>
      </c>
      <c r="B402" s="22"/>
      <c r="C402" s="119"/>
      <c r="D402" s="22"/>
      <c r="E402" s="20"/>
      <c r="F402" s="20"/>
      <c r="G402" s="20"/>
    </row>
    <row r="403" spans="1:7" customFormat="1" x14ac:dyDescent="0.25">
      <c r="A403" s="22" t="s">
        <v>1372</v>
      </c>
      <c r="B403" s="22"/>
      <c r="C403" s="119"/>
      <c r="D403" s="22"/>
      <c r="E403" s="20"/>
      <c r="F403" s="20"/>
      <c r="G403" s="20"/>
    </row>
    <row r="404" spans="1:7" customFormat="1" x14ac:dyDescent="0.25">
      <c r="A404" s="22" t="s">
        <v>1373</v>
      </c>
      <c r="B404" s="22"/>
      <c r="C404" s="119"/>
      <c r="D404" s="22"/>
      <c r="E404" s="20"/>
      <c r="F404" s="20"/>
      <c r="G404" s="20"/>
    </row>
    <row r="405" spans="1:7" customFormat="1" x14ac:dyDescent="0.25">
      <c r="A405" s="22" t="s">
        <v>1374</v>
      </c>
      <c r="B405" s="22"/>
      <c r="C405" s="119"/>
      <c r="D405" s="22"/>
      <c r="E405" s="20"/>
      <c r="F405" s="20"/>
      <c r="G405" s="20"/>
    </row>
    <row r="406" spans="1:7" customFormat="1" x14ac:dyDescent="0.25">
      <c r="A406" s="22" t="s">
        <v>1375</v>
      </c>
      <c r="B406" s="22"/>
      <c r="C406" s="119"/>
      <c r="D406" s="22"/>
      <c r="E406" s="20"/>
      <c r="F406" s="20"/>
      <c r="G406" s="20"/>
    </row>
    <row r="407" spans="1:7" customFormat="1" x14ac:dyDescent="0.25">
      <c r="A407" s="22" t="s">
        <v>1376</v>
      </c>
      <c r="B407" s="22"/>
      <c r="C407" s="119"/>
      <c r="D407" s="22"/>
      <c r="E407" s="20"/>
      <c r="F407" s="20"/>
      <c r="G407" s="20"/>
    </row>
    <row r="408" spans="1:7" customFormat="1" x14ac:dyDescent="0.25">
      <c r="A408" s="22" t="s">
        <v>1377</v>
      </c>
      <c r="B408" s="22"/>
      <c r="C408" s="119"/>
      <c r="D408" s="22"/>
      <c r="E408" s="20"/>
      <c r="F408" s="20"/>
      <c r="G408" s="20"/>
    </row>
    <row r="409" spans="1:7" customFormat="1" x14ac:dyDescent="0.25">
      <c r="A409" s="22" t="s">
        <v>1378</v>
      </c>
      <c r="B409" s="22"/>
      <c r="C409" s="119"/>
      <c r="D409" s="22"/>
      <c r="E409" s="20"/>
      <c r="F409" s="20"/>
      <c r="G409" s="20"/>
    </row>
    <row r="410" spans="1:7" customFormat="1" x14ac:dyDescent="0.25">
      <c r="A410" s="22" t="s">
        <v>1379</v>
      </c>
      <c r="B410" s="22"/>
      <c r="C410" s="119"/>
      <c r="D410" s="22"/>
      <c r="E410" s="20"/>
      <c r="F410" s="20"/>
      <c r="G410" s="20"/>
    </row>
    <row r="411" spans="1:7" customFormat="1" x14ac:dyDescent="0.25">
      <c r="A411" s="22" t="s">
        <v>1380</v>
      </c>
      <c r="B411" s="22"/>
      <c r="C411" s="119"/>
      <c r="D411" s="22"/>
      <c r="E411" s="20"/>
      <c r="F411" s="20"/>
      <c r="G411" s="20"/>
    </row>
    <row r="412" spans="1:7" customFormat="1" x14ac:dyDescent="0.25">
      <c r="A412" s="22" t="s">
        <v>1381</v>
      </c>
      <c r="B412" s="22"/>
      <c r="C412" s="119"/>
      <c r="D412" s="22"/>
      <c r="E412" s="20"/>
      <c r="F412" s="20"/>
      <c r="G412" s="20"/>
    </row>
    <row r="413" spans="1:7" customFormat="1" x14ac:dyDescent="0.25">
      <c r="A413" s="22" t="s">
        <v>1382</v>
      </c>
      <c r="B413" s="22"/>
      <c r="C413" s="119"/>
      <c r="D413" s="22"/>
      <c r="E413" s="20"/>
      <c r="F413" s="20"/>
      <c r="G413" s="20"/>
    </row>
    <row r="414" spans="1:7" customFormat="1" x14ac:dyDescent="0.25">
      <c r="A414" s="22" t="s">
        <v>1383</v>
      </c>
      <c r="B414" s="22"/>
      <c r="C414" s="119"/>
      <c r="D414" s="22"/>
      <c r="E414" s="20"/>
      <c r="F414" s="20"/>
      <c r="G414" s="20"/>
    </row>
    <row r="415" spans="1:7" customFormat="1" x14ac:dyDescent="0.25">
      <c r="A415" s="22" t="s">
        <v>1384</v>
      </c>
      <c r="B415" s="22"/>
      <c r="C415" s="119"/>
      <c r="D415" s="22"/>
      <c r="E415" s="20"/>
      <c r="F415" s="20"/>
      <c r="G415" s="20"/>
    </row>
    <row r="416" spans="1:7" customFormat="1" x14ac:dyDescent="0.25">
      <c r="A416" s="22" t="s">
        <v>1385</v>
      </c>
      <c r="B416" s="22"/>
      <c r="C416" s="119"/>
      <c r="D416" s="22"/>
      <c r="E416" s="20"/>
      <c r="F416" s="20"/>
      <c r="G416" s="20"/>
    </row>
    <row r="417" spans="1:7" customFormat="1" x14ac:dyDescent="0.25">
      <c r="A417" s="22" t="s">
        <v>1386</v>
      </c>
      <c r="B417" s="22"/>
      <c r="C417" s="119"/>
      <c r="D417" s="22"/>
      <c r="E417" s="20"/>
      <c r="F417" s="20"/>
      <c r="G417" s="20"/>
    </row>
    <row r="418" spans="1:7" customFormat="1" x14ac:dyDescent="0.25">
      <c r="A418" s="22" t="s">
        <v>1387</v>
      </c>
      <c r="B418" s="22"/>
      <c r="C418" s="119"/>
      <c r="D418" s="22"/>
      <c r="E418" s="20"/>
      <c r="F418" s="20"/>
      <c r="G418" s="20"/>
    </row>
    <row r="419" spans="1:7" customFormat="1" x14ac:dyDescent="0.25">
      <c r="A419" s="22" t="s">
        <v>1388</v>
      </c>
      <c r="B419" s="22"/>
      <c r="C419" s="119"/>
      <c r="D419" s="22"/>
      <c r="E419" s="20"/>
      <c r="F419" s="20"/>
      <c r="G419" s="20"/>
    </row>
    <row r="420" spans="1:7" customFormat="1" x14ac:dyDescent="0.25">
      <c r="A420" s="22" t="s">
        <v>1389</v>
      </c>
      <c r="B420" s="22"/>
      <c r="C420" s="119"/>
      <c r="D420" s="22"/>
      <c r="E420" s="20"/>
      <c r="F420" s="20"/>
      <c r="G420" s="20"/>
    </row>
    <row r="421" spans="1:7" customFormat="1" x14ac:dyDescent="0.25">
      <c r="A421" s="22" t="s">
        <v>1390</v>
      </c>
      <c r="B421" s="22"/>
      <c r="C421" s="119"/>
      <c r="D421" s="22"/>
      <c r="E421" s="20"/>
      <c r="F421" s="20"/>
      <c r="G421" s="20"/>
    </row>
    <row r="422" spans="1:7" customFormat="1" x14ac:dyDescent="0.25">
      <c r="A422" s="22" t="s">
        <v>1391</v>
      </c>
      <c r="B422" s="22"/>
      <c r="C422" s="119"/>
      <c r="D422" s="22"/>
      <c r="E422" s="20"/>
      <c r="F422" s="20"/>
      <c r="G422" s="20"/>
    </row>
    <row r="423" spans="1:7" ht="18.75" x14ac:dyDescent="0.25">
      <c r="A423" s="88"/>
      <c r="B423" s="111" t="s">
        <v>381</v>
      </c>
      <c r="C423" s="88"/>
      <c r="D423" s="88"/>
      <c r="E423" s="88"/>
      <c r="F423" s="90"/>
      <c r="G423" s="90"/>
    </row>
    <row r="424" spans="1:7" ht="15" customHeight="1" x14ac:dyDescent="0.25">
      <c r="A424" s="41"/>
      <c r="B424" s="41" t="s">
        <v>1276</v>
      </c>
      <c r="C424" s="41" t="s">
        <v>579</v>
      </c>
      <c r="D424" s="41" t="s">
        <v>580</v>
      </c>
      <c r="E424" s="41"/>
      <c r="F424" s="41" t="s">
        <v>415</v>
      </c>
      <c r="G424" s="41" t="s">
        <v>581</v>
      </c>
    </row>
    <row r="425" spans="1:7" x14ac:dyDescent="0.25">
      <c r="A425" s="22" t="s">
        <v>1164</v>
      </c>
      <c r="B425" s="22" t="s">
        <v>583</v>
      </c>
      <c r="C425" s="94" t="s">
        <v>733</v>
      </c>
      <c r="D425" s="36" t="s">
        <v>733</v>
      </c>
      <c r="E425" s="36"/>
      <c r="F425" s="53"/>
      <c r="G425" s="53"/>
    </row>
    <row r="426" spans="1:7" x14ac:dyDescent="0.25">
      <c r="A426" s="36"/>
      <c r="D426" s="36"/>
      <c r="E426" s="36"/>
      <c r="F426" s="53"/>
      <c r="G426" s="53"/>
    </row>
    <row r="427" spans="1:7" x14ac:dyDescent="0.25">
      <c r="B427" s="22" t="s">
        <v>584</v>
      </c>
      <c r="D427" s="36"/>
      <c r="E427" s="36"/>
      <c r="F427" s="53"/>
      <c r="G427" s="53"/>
    </row>
    <row r="428" spans="1:7" x14ac:dyDescent="0.25">
      <c r="A428" s="22" t="s">
        <v>1165</v>
      </c>
      <c r="B428" s="39" t="s">
        <v>1628</v>
      </c>
      <c r="C428" s="94" t="s">
        <v>733</v>
      </c>
      <c r="D428" s="95" t="s">
        <v>733</v>
      </c>
      <c r="E428" s="36"/>
      <c r="F428" s="100" t="str">
        <f t="shared" ref="F428:F451" si="18">IF($C$452=0,"",IF(C428="[for completion]","",C428/$C$452))</f>
        <v/>
      </c>
      <c r="G428" s="100" t="str">
        <f t="shared" ref="G428:G451" si="19">IF($D$452=0,"",IF(D428="[for completion]","",D428/$D$452))</f>
        <v/>
      </c>
    </row>
    <row r="429" spans="1:7" x14ac:dyDescent="0.25">
      <c r="A429" s="22" t="s">
        <v>1166</v>
      </c>
      <c r="B429" s="39" t="s">
        <v>1629</v>
      </c>
      <c r="C429" s="94" t="s">
        <v>733</v>
      </c>
      <c r="D429" s="95" t="s">
        <v>733</v>
      </c>
      <c r="E429" s="36"/>
      <c r="F429" s="100" t="str">
        <f t="shared" si="18"/>
        <v/>
      </c>
      <c r="G429" s="100" t="str">
        <f t="shared" si="19"/>
        <v/>
      </c>
    </row>
    <row r="430" spans="1:7" x14ac:dyDescent="0.25">
      <c r="A430" s="22" t="s">
        <v>1167</v>
      </c>
      <c r="B430" s="39" t="s">
        <v>1630</v>
      </c>
      <c r="C430" s="94" t="s">
        <v>733</v>
      </c>
      <c r="D430" s="95" t="s">
        <v>733</v>
      </c>
      <c r="E430" s="36"/>
      <c r="F430" s="100" t="str">
        <f t="shared" si="18"/>
        <v/>
      </c>
      <c r="G430" s="100" t="str">
        <f t="shared" si="19"/>
        <v/>
      </c>
    </row>
    <row r="431" spans="1:7" x14ac:dyDescent="0.25">
      <c r="A431" s="22" t="s">
        <v>1168</v>
      </c>
      <c r="B431" s="39" t="s">
        <v>1631</v>
      </c>
      <c r="C431" s="94" t="s">
        <v>733</v>
      </c>
      <c r="D431" s="95" t="s">
        <v>733</v>
      </c>
      <c r="E431" s="36"/>
      <c r="F431" s="100" t="str">
        <f t="shared" si="18"/>
        <v/>
      </c>
      <c r="G431" s="100" t="str">
        <f t="shared" si="19"/>
        <v/>
      </c>
    </row>
    <row r="432" spans="1:7" x14ac:dyDescent="0.25">
      <c r="A432" s="22" t="s">
        <v>1169</v>
      </c>
      <c r="B432" s="39" t="s">
        <v>1632</v>
      </c>
      <c r="C432" s="94" t="s">
        <v>733</v>
      </c>
      <c r="D432" s="95" t="s">
        <v>733</v>
      </c>
      <c r="E432" s="36"/>
      <c r="F432" s="100" t="str">
        <f t="shared" si="18"/>
        <v/>
      </c>
      <c r="G432" s="100" t="str">
        <f t="shared" si="19"/>
        <v/>
      </c>
    </row>
    <row r="433" spans="1:7" x14ac:dyDescent="0.25">
      <c r="A433" s="22" t="s">
        <v>1170</v>
      </c>
      <c r="B433" s="39" t="s">
        <v>1633</v>
      </c>
      <c r="C433" s="94" t="s">
        <v>733</v>
      </c>
      <c r="D433" s="95" t="s">
        <v>733</v>
      </c>
      <c r="E433" s="36"/>
      <c r="F433" s="100" t="str">
        <f t="shared" si="18"/>
        <v/>
      </c>
      <c r="G433" s="100" t="str">
        <f t="shared" si="19"/>
        <v/>
      </c>
    </row>
    <row r="434" spans="1:7" x14ac:dyDescent="0.25">
      <c r="A434" s="22" t="s">
        <v>1171</v>
      </c>
      <c r="B434" s="39" t="s">
        <v>1634</v>
      </c>
      <c r="C434" s="94" t="s">
        <v>733</v>
      </c>
      <c r="D434" s="95" t="s">
        <v>733</v>
      </c>
      <c r="E434" s="36"/>
      <c r="F434" s="100" t="str">
        <f t="shared" si="18"/>
        <v/>
      </c>
      <c r="G434" s="100" t="str">
        <f t="shared" si="19"/>
        <v/>
      </c>
    </row>
    <row r="435" spans="1:7" x14ac:dyDescent="0.25">
      <c r="A435" s="22" t="s">
        <v>1172</v>
      </c>
      <c r="B435" s="39" t="s">
        <v>1635</v>
      </c>
      <c r="C435" s="94" t="s">
        <v>733</v>
      </c>
      <c r="D435" s="95" t="s">
        <v>733</v>
      </c>
      <c r="E435" s="36"/>
      <c r="F435" s="100" t="str">
        <f t="shared" si="18"/>
        <v/>
      </c>
      <c r="G435" s="100" t="str">
        <f t="shared" si="19"/>
        <v/>
      </c>
    </row>
    <row r="436" spans="1:7" x14ac:dyDescent="0.25">
      <c r="A436" s="22" t="s">
        <v>1173</v>
      </c>
      <c r="B436" s="39" t="s">
        <v>1636</v>
      </c>
      <c r="C436" s="94" t="s">
        <v>733</v>
      </c>
      <c r="D436" s="95" t="s">
        <v>733</v>
      </c>
      <c r="E436" s="36"/>
      <c r="F436" s="100" t="str">
        <f t="shared" si="18"/>
        <v/>
      </c>
      <c r="G436" s="100" t="str">
        <f t="shared" si="19"/>
        <v/>
      </c>
    </row>
    <row r="437" spans="1:7" x14ac:dyDescent="0.25">
      <c r="A437" s="22" t="s">
        <v>1277</v>
      </c>
      <c r="B437" s="39" t="s">
        <v>1637</v>
      </c>
      <c r="C437" s="94" t="s">
        <v>733</v>
      </c>
      <c r="D437" s="95" t="s">
        <v>733</v>
      </c>
      <c r="E437" s="39"/>
      <c r="F437" s="100" t="str">
        <f t="shared" si="18"/>
        <v/>
      </c>
      <c r="G437" s="100" t="str">
        <f t="shared" si="19"/>
        <v/>
      </c>
    </row>
    <row r="438" spans="1:7" x14ac:dyDescent="0.25">
      <c r="A438" s="22" t="s">
        <v>1278</v>
      </c>
      <c r="B438" s="39" t="s">
        <v>1667</v>
      </c>
      <c r="C438" s="94" t="s">
        <v>733</v>
      </c>
      <c r="D438" s="95" t="s">
        <v>733</v>
      </c>
      <c r="E438" s="39"/>
      <c r="F438" s="100" t="str">
        <f t="shared" si="18"/>
        <v/>
      </c>
      <c r="G438" s="100" t="str">
        <f t="shared" si="19"/>
        <v/>
      </c>
    </row>
    <row r="439" spans="1:7" x14ac:dyDescent="0.25">
      <c r="A439" s="22" t="s">
        <v>1279</v>
      </c>
      <c r="B439" s="39"/>
      <c r="C439" s="94"/>
      <c r="D439" s="95"/>
      <c r="E439" s="39"/>
      <c r="F439" s="100" t="str">
        <f t="shared" si="18"/>
        <v/>
      </c>
      <c r="G439" s="100" t="str">
        <f t="shared" si="19"/>
        <v/>
      </c>
    </row>
    <row r="440" spans="1:7" x14ac:dyDescent="0.25">
      <c r="A440" s="22" t="s">
        <v>1280</v>
      </c>
      <c r="B440" s="39"/>
      <c r="C440" s="94"/>
      <c r="D440" s="95"/>
      <c r="E440" s="39"/>
      <c r="F440" s="100" t="str">
        <f t="shared" si="18"/>
        <v/>
      </c>
      <c r="G440" s="100" t="str">
        <f t="shared" si="19"/>
        <v/>
      </c>
    </row>
    <row r="441" spans="1:7" x14ac:dyDescent="0.25">
      <c r="A441" s="22" t="s">
        <v>1281</v>
      </c>
      <c r="B441" s="39"/>
      <c r="C441" s="94"/>
      <c r="D441" s="95"/>
      <c r="E441" s="39"/>
      <c r="F441" s="100" t="str">
        <f t="shared" si="18"/>
        <v/>
      </c>
      <c r="G441" s="100" t="str">
        <f t="shared" si="19"/>
        <v/>
      </c>
    </row>
    <row r="442" spans="1:7" x14ac:dyDescent="0.25">
      <c r="A442" s="22" t="s">
        <v>1282</v>
      </c>
      <c r="B442" s="39"/>
      <c r="C442" s="94"/>
      <c r="D442" s="95"/>
      <c r="E442" s="39"/>
      <c r="F442" s="100" t="str">
        <f t="shared" si="18"/>
        <v/>
      </c>
      <c r="G442" s="100" t="str">
        <f t="shared" si="19"/>
        <v/>
      </c>
    </row>
    <row r="443" spans="1:7" x14ac:dyDescent="0.25">
      <c r="A443" s="22" t="s">
        <v>1283</v>
      </c>
      <c r="B443" s="39"/>
      <c r="C443" s="94"/>
      <c r="D443" s="95"/>
      <c r="F443" s="100" t="str">
        <f t="shared" si="18"/>
        <v/>
      </c>
      <c r="G443" s="100" t="str">
        <f t="shared" si="19"/>
        <v/>
      </c>
    </row>
    <row r="444" spans="1:7" x14ac:dyDescent="0.25">
      <c r="A444" s="22" t="s">
        <v>1284</v>
      </c>
      <c r="B444" s="39"/>
      <c r="C444" s="94"/>
      <c r="D444" s="95"/>
      <c r="E444" s="86"/>
      <c r="F444" s="100" t="str">
        <f t="shared" si="18"/>
        <v/>
      </c>
      <c r="G444" s="100" t="str">
        <f t="shared" si="19"/>
        <v/>
      </c>
    </row>
    <row r="445" spans="1:7" x14ac:dyDescent="0.25">
      <c r="A445" s="22" t="s">
        <v>1285</v>
      </c>
      <c r="B445" s="39"/>
      <c r="C445" s="94"/>
      <c r="D445" s="95"/>
      <c r="E445" s="86"/>
      <c r="F445" s="100" t="str">
        <f t="shared" si="18"/>
        <v/>
      </c>
      <c r="G445" s="100" t="str">
        <f t="shared" si="19"/>
        <v/>
      </c>
    </row>
    <row r="446" spans="1:7" x14ac:dyDescent="0.25">
      <c r="A446" s="22" t="s">
        <v>1286</v>
      </c>
      <c r="B446" s="39"/>
      <c r="C446" s="94"/>
      <c r="D446" s="95"/>
      <c r="E446" s="86"/>
      <c r="F446" s="100" t="str">
        <f t="shared" si="18"/>
        <v/>
      </c>
      <c r="G446" s="100" t="str">
        <f t="shared" si="19"/>
        <v/>
      </c>
    </row>
    <row r="447" spans="1:7" x14ac:dyDescent="0.25">
      <c r="A447" s="22" t="s">
        <v>1287</v>
      </c>
      <c r="B447" s="39"/>
      <c r="C447" s="94"/>
      <c r="D447" s="95"/>
      <c r="E447" s="86"/>
      <c r="F447" s="100" t="str">
        <f t="shared" si="18"/>
        <v/>
      </c>
      <c r="G447" s="100" t="str">
        <f t="shared" si="19"/>
        <v/>
      </c>
    </row>
    <row r="448" spans="1:7" x14ac:dyDescent="0.25">
      <c r="A448" s="22" t="s">
        <v>1288</v>
      </c>
      <c r="B448" s="39"/>
      <c r="C448" s="94"/>
      <c r="D448" s="95"/>
      <c r="E448" s="86"/>
      <c r="F448" s="100" t="str">
        <f t="shared" si="18"/>
        <v/>
      </c>
      <c r="G448" s="100" t="str">
        <f t="shared" si="19"/>
        <v/>
      </c>
    </row>
    <row r="449" spans="1:7" x14ac:dyDescent="0.25">
      <c r="A449" s="22" t="s">
        <v>1289</v>
      </c>
      <c r="B449" s="39"/>
      <c r="C449" s="94"/>
      <c r="D449" s="95"/>
      <c r="E449" s="86"/>
      <c r="F449" s="100" t="str">
        <f t="shared" si="18"/>
        <v/>
      </c>
      <c r="G449" s="100" t="str">
        <f t="shared" si="19"/>
        <v/>
      </c>
    </row>
    <row r="450" spans="1:7" x14ac:dyDescent="0.25">
      <c r="A450" s="22" t="s">
        <v>1290</v>
      </c>
      <c r="B450" s="39"/>
      <c r="C450" s="94"/>
      <c r="D450" s="95"/>
      <c r="E450" s="86"/>
      <c r="F450" s="100" t="str">
        <f t="shared" si="18"/>
        <v/>
      </c>
      <c r="G450" s="100" t="str">
        <f t="shared" si="19"/>
        <v/>
      </c>
    </row>
    <row r="451" spans="1:7" x14ac:dyDescent="0.25">
      <c r="A451" s="22" t="s">
        <v>1291</v>
      </c>
      <c r="B451" s="39"/>
      <c r="C451" s="94"/>
      <c r="D451" s="95"/>
      <c r="E451" s="86"/>
      <c r="F451" s="100" t="str">
        <f t="shared" si="18"/>
        <v/>
      </c>
      <c r="G451" s="100" t="str">
        <f t="shared" si="19"/>
        <v/>
      </c>
    </row>
    <row r="452" spans="1:7" x14ac:dyDescent="0.25">
      <c r="A452" s="22" t="s">
        <v>1292</v>
      </c>
      <c r="B452" s="39" t="s">
        <v>89</v>
      </c>
      <c r="C452" s="96">
        <f>SUM(C428:C451)</f>
        <v>0</v>
      </c>
      <c r="D452" s="46">
        <f>SUM(D428:D451)</f>
        <v>0</v>
      </c>
      <c r="E452" s="86"/>
      <c r="F452" s="109">
        <f>SUM(F428:F451)</f>
        <v>0</v>
      </c>
      <c r="G452" s="109">
        <f>SUM(G428:G451)</f>
        <v>0</v>
      </c>
    </row>
    <row r="453" spans="1:7" ht="15" customHeight="1" x14ac:dyDescent="0.25">
      <c r="A453" s="41"/>
      <c r="B453" s="41" t="s">
        <v>1293</v>
      </c>
      <c r="C453" s="41" t="s">
        <v>579</v>
      </c>
      <c r="D453" s="41" t="s">
        <v>580</v>
      </c>
      <c r="E453" s="41"/>
      <c r="F453" s="41" t="s">
        <v>415</v>
      </c>
      <c r="G453" s="41" t="s">
        <v>581</v>
      </c>
    </row>
    <row r="454" spans="1:7" x14ac:dyDescent="0.25">
      <c r="A454" s="22" t="s">
        <v>1174</v>
      </c>
      <c r="B454" s="22" t="s">
        <v>612</v>
      </c>
      <c r="C454" s="91" t="s">
        <v>733</v>
      </c>
      <c r="D454" s="22" t="s">
        <v>733</v>
      </c>
      <c r="G454" s="22"/>
    </row>
    <row r="455" spans="1:7" x14ac:dyDescent="0.25">
      <c r="G455" s="22"/>
    </row>
    <row r="456" spans="1:7" x14ac:dyDescent="0.25">
      <c r="B456" s="39" t="s">
        <v>613</v>
      </c>
      <c r="G456" s="22"/>
    </row>
    <row r="457" spans="1:7" x14ac:dyDescent="0.25">
      <c r="A457" s="22" t="s">
        <v>1175</v>
      </c>
      <c r="B457" s="22" t="s">
        <v>615</v>
      </c>
      <c r="C457" s="94" t="s">
        <v>733</v>
      </c>
      <c r="D457" s="95" t="s">
        <v>733</v>
      </c>
      <c r="F457" s="100" t="str">
        <f>IF($C$465=0,"",IF(C457="[for completion]","",C457/$C$465))</f>
        <v/>
      </c>
      <c r="G457" s="100" t="str">
        <f>IF($D$465=0,"",IF(D457="[for completion]","",D457/$D$465))</f>
        <v/>
      </c>
    </row>
    <row r="458" spans="1:7" x14ac:dyDescent="0.25">
      <c r="A458" s="22" t="s">
        <v>1176</v>
      </c>
      <c r="B458" s="22" t="s">
        <v>617</v>
      </c>
      <c r="C458" s="94" t="s">
        <v>733</v>
      </c>
      <c r="D458" s="95" t="s">
        <v>733</v>
      </c>
      <c r="F458" s="100" t="str">
        <f t="shared" ref="F458:F471" si="20">IF($C$465=0,"",IF(C458="[for completion]","",C458/$C$465))</f>
        <v/>
      </c>
      <c r="G458" s="100" t="str">
        <f t="shared" ref="G458:G471" si="21">IF($D$465=0,"",IF(D458="[for completion]","",D458/$D$465))</f>
        <v/>
      </c>
    </row>
    <row r="459" spans="1:7" x14ac:dyDescent="0.25">
      <c r="A459" s="22" t="s">
        <v>1177</v>
      </c>
      <c r="B459" s="22" t="s">
        <v>619</v>
      </c>
      <c r="C459" s="94" t="s">
        <v>733</v>
      </c>
      <c r="D459" s="95" t="s">
        <v>733</v>
      </c>
      <c r="F459" s="100" t="str">
        <f t="shared" si="20"/>
        <v/>
      </c>
      <c r="G459" s="100" t="str">
        <f t="shared" si="21"/>
        <v/>
      </c>
    </row>
    <row r="460" spans="1:7" x14ac:dyDescent="0.25">
      <c r="A460" s="22" t="s">
        <v>1178</v>
      </c>
      <c r="B460" s="22" t="s">
        <v>621</v>
      </c>
      <c r="C460" s="94" t="s">
        <v>733</v>
      </c>
      <c r="D460" s="95" t="s">
        <v>733</v>
      </c>
      <c r="F460" s="100" t="str">
        <f t="shared" si="20"/>
        <v/>
      </c>
      <c r="G460" s="100" t="str">
        <f t="shared" si="21"/>
        <v/>
      </c>
    </row>
    <row r="461" spans="1:7" x14ac:dyDescent="0.25">
      <c r="A461" s="22" t="s">
        <v>1179</v>
      </c>
      <c r="B461" s="22" t="s">
        <v>623</v>
      </c>
      <c r="C461" s="94" t="s">
        <v>733</v>
      </c>
      <c r="D461" s="95" t="s">
        <v>733</v>
      </c>
      <c r="F461" s="100" t="str">
        <f t="shared" si="20"/>
        <v/>
      </c>
      <c r="G461" s="100" t="str">
        <f t="shared" si="21"/>
        <v/>
      </c>
    </row>
    <row r="462" spans="1:7" x14ac:dyDescent="0.25">
      <c r="A462" s="22" t="s">
        <v>1180</v>
      </c>
      <c r="B462" s="22" t="s">
        <v>625</v>
      </c>
      <c r="C462" s="94" t="s">
        <v>733</v>
      </c>
      <c r="D462" s="95" t="s">
        <v>733</v>
      </c>
      <c r="F462" s="100" t="str">
        <f t="shared" si="20"/>
        <v/>
      </c>
      <c r="G462" s="100" t="str">
        <f t="shared" si="21"/>
        <v/>
      </c>
    </row>
    <row r="463" spans="1:7" x14ac:dyDescent="0.25">
      <c r="A463" s="22" t="s">
        <v>1181</v>
      </c>
      <c r="B463" s="22" t="s">
        <v>627</v>
      </c>
      <c r="C463" s="94" t="s">
        <v>733</v>
      </c>
      <c r="D463" s="95" t="s">
        <v>733</v>
      </c>
      <c r="F463" s="100" t="str">
        <f t="shared" si="20"/>
        <v/>
      </c>
      <c r="G463" s="100" t="str">
        <f t="shared" si="21"/>
        <v/>
      </c>
    </row>
    <row r="464" spans="1:7" x14ac:dyDescent="0.25">
      <c r="A464" s="22" t="s">
        <v>1182</v>
      </c>
      <c r="B464" s="22" t="s">
        <v>629</v>
      </c>
      <c r="C464" s="94" t="s">
        <v>733</v>
      </c>
      <c r="D464" s="95" t="s">
        <v>733</v>
      </c>
      <c r="F464" s="100" t="str">
        <f t="shared" si="20"/>
        <v/>
      </c>
      <c r="G464" s="100" t="str">
        <f t="shared" si="21"/>
        <v/>
      </c>
    </row>
    <row r="465" spans="1:7" x14ac:dyDescent="0.25">
      <c r="A465" s="22" t="s">
        <v>1183</v>
      </c>
      <c r="B465" s="48" t="s">
        <v>89</v>
      </c>
      <c r="C465" s="94">
        <f>SUM(C457:C464)</f>
        <v>0</v>
      </c>
      <c r="D465" s="95">
        <f>SUM(D457:D464)</f>
        <v>0</v>
      </c>
      <c r="F465" s="91">
        <f>SUM(F457:F464)</f>
        <v>0</v>
      </c>
      <c r="G465" s="91">
        <f>SUM(G457:G464)</f>
        <v>0</v>
      </c>
    </row>
    <row r="466" spans="1:7" outlineLevel="1" x14ac:dyDescent="0.25">
      <c r="A466" s="22" t="s">
        <v>1184</v>
      </c>
      <c r="B466" s="50"/>
      <c r="C466" s="94"/>
      <c r="D466" s="95"/>
      <c r="F466" s="100" t="str">
        <f t="shared" si="20"/>
        <v/>
      </c>
      <c r="G466" s="100" t="str">
        <f t="shared" si="21"/>
        <v/>
      </c>
    </row>
    <row r="467" spans="1:7" outlineLevel="1" x14ac:dyDescent="0.25">
      <c r="A467" s="22" t="s">
        <v>1185</v>
      </c>
      <c r="B467" s="50"/>
      <c r="C467" s="94"/>
      <c r="D467" s="95"/>
      <c r="F467" s="100" t="str">
        <f t="shared" si="20"/>
        <v/>
      </c>
      <c r="G467" s="100" t="str">
        <f t="shared" si="21"/>
        <v/>
      </c>
    </row>
    <row r="468" spans="1:7" outlineLevel="1" x14ac:dyDescent="0.25">
      <c r="A468" s="22" t="s">
        <v>1186</v>
      </c>
      <c r="B468" s="50"/>
      <c r="C468" s="94"/>
      <c r="D468" s="95"/>
      <c r="F468" s="100" t="str">
        <f t="shared" si="20"/>
        <v/>
      </c>
      <c r="G468" s="100" t="str">
        <f t="shared" si="21"/>
        <v/>
      </c>
    </row>
    <row r="469" spans="1:7" outlineLevel="1" x14ac:dyDescent="0.25">
      <c r="A469" s="22" t="s">
        <v>1187</v>
      </c>
      <c r="B469" s="50"/>
      <c r="C469" s="94"/>
      <c r="D469" s="95"/>
      <c r="F469" s="100" t="str">
        <f t="shared" si="20"/>
        <v/>
      </c>
      <c r="G469" s="100" t="str">
        <f t="shared" si="21"/>
        <v/>
      </c>
    </row>
    <row r="470" spans="1:7" outlineLevel="1" x14ac:dyDescent="0.25">
      <c r="A470" s="22" t="s">
        <v>1188</v>
      </c>
      <c r="B470" s="50"/>
      <c r="C470" s="94"/>
      <c r="D470" s="95"/>
      <c r="F470" s="100" t="str">
        <f t="shared" si="20"/>
        <v/>
      </c>
      <c r="G470" s="100" t="str">
        <f t="shared" si="21"/>
        <v/>
      </c>
    </row>
    <row r="471" spans="1:7" outlineLevel="1" x14ac:dyDescent="0.25">
      <c r="A471" s="22" t="s">
        <v>1189</v>
      </c>
      <c r="B471" s="50"/>
      <c r="C471" s="94"/>
      <c r="D471" s="95"/>
      <c r="F471" s="100" t="str">
        <f t="shared" si="20"/>
        <v/>
      </c>
      <c r="G471" s="100" t="str">
        <f t="shared" si="21"/>
        <v/>
      </c>
    </row>
    <row r="472" spans="1:7" outlineLevel="1" x14ac:dyDescent="0.25">
      <c r="A472" s="22" t="s">
        <v>1190</v>
      </c>
      <c r="B472" s="50"/>
      <c r="F472" s="47"/>
      <c r="G472" s="47"/>
    </row>
    <row r="473" spans="1:7" outlineLevel="1" x14ac:dyDescent="0.25">
      <c r="A473" s="22" t="s">
        <v>1191</v>
      </c>
      <c r="B473" s="50"/>
      <c r="F473" s="47"/>
      <c r="G473" s="47"/>
    </row>
    <row r="474" spans="1:7" outlineLevel="1" x14ac:dyDescent="0.25">
      <c r="A474" s="22" t="s">
        <v>1192</v>
      </c>
      <c r="B474" s="50"/>
      <c r="F474" s="86"/>
      <c r="G474" s="86"/>
    </row>
    <row r="475" spans="1:7" ht="15" customHeight="1" x14ac:dyDescent="0.25">
      <c r="A475" s="41"/>
      <c r="B475" s="41" t="s">
        <v>1297</v>
      </c>
      <c r="C475" s="41" t="s">
        <v>579</v>
      </c>
      <c r="D475" s="41" t="s">
        <v>580</v>
      </c>
      <c r="E475" s="41"/>
      <c r="F475" s="41" t="s">
        <v>415</v>
      </c>
      <c r="G475" s="41" t="s">
        <v>581</v>
      </c>
    </row>
    <row r="476" spans="1:7" x14ac:dyDescent="0.25">
      <c r="A476" s="22" t="s">
        <v>1217</v>
      </c>
      <c r="B476" s="22" t="s">
        <v>612</v>
      </c>
      <c r="C476" s="91" t="s">
        <v>733</v>
      </c>
      <c r="D476" s="22" t="s">
        <v>733</v>
      </c>
      <c r="G476" s="22"/>
    </row>
    <row r="477" spans="1:7" x14ac:dyDescent="0.25">
      <c r="G477" s="22"/>
    </row>
    <row r="478" spans="1:7" x14ac:dyDescent="0.25">
      <c r="B478" s="39" t="s">
        <v>613</v>
      </c>
      <c r="G478" s="22"/>
    </row>
    <row r="479" spans="1:7" x14ac:dyDescent="0.25">
      <c r="A479" s="22" t="s">
        <v>1218</v>
      </c>
      <c r="B479" s="22" t="s">
        <v>615</v>
      </c>
      <c r="C479" s="94" t="s">
        <v>733</v>
      </c>
      <c r="D479" s="95" t="s">
        <v>733</v>
      </c>
      <c r="F479" s="100" t="str">
        <f>IF($C$487=0,"",IF(C479="[Mark as ND1 if not relevant]","",C479/$C$487))</f>
        <v/>
      </c>
      <c r="G479" s="100" t="str">
        <f>IF($D$487=0,"",IF(D479="[Mark as ND1 if not relevant]","",D479/$D$487))</f>
        <v/>
      </c>
    </row>
    <row r="480" spans="1:7" x14ac:dyDescent="0.25">
      <c r="A480" s="22" t="s">
        <v>1219</v>
      </c>
      <c r="B480" s="22" t="s">
        <v>617</v>
      </c>
      <c r="C480" s="94" t="s">
        <v>733</v>
      </c>
      <c r="D480" s="95" t="s">
        <v>733</v>
      </c>
      <c r="F480" s="100" t="str">
        <f t="shared" ref="F480:F486" si="22">IF($C$487=0,"",IF(C480="[Mark as ND1 if not relevant]","",C480/$C$487))</f>
        <v/>
      </c>
      <c r="G480" s="100" t="str">
        <f t="shared" ref="G480:G486" si="23">IF($D$487=0,"",IF(D480="[Mark as ND1 if not relevant]","",D480/$D$487))</f>
        <v/>
      </c>
    </row>
    <row r="481" spans="1:7" x14ac:dyDescent="0.25">
      <c r="A481" s="22" t="s">
        <v>1220</v>
      </c>
      <c r="B481" s="22" t="s">
        <v>619</v>
      </c>
      <c r="C481" s="94" t="s">
        <v>733</v>
      </c>
      <c r="D481" s="95" t="s">
        <v>733</v>
      </c>
      <c r="F481" s="100" t="str">
        <f t="shared" si="22"/>
        <v/>
      </c>
      <c r="G481" s="100" t="str">
        <f t="shared" si="23"/>
        <v/>
      </c>
    </row>
    <row r="482" spans="1:7" x14ac:dyDescent="0.25">
      <c r="A482" s="22" t="s">
        <v>1221</v>
      </c>
      <c r="B482" s="22" t="s">
        <v>621</v>
      </c>
      <c r="C482" s="94" t="s">
        <v>733</v>
      </c>
      <c r="D482" s="95" t="s">
        <v>733</v>
      </c>
      <c r="F482" s="100" t="str">
        <f t="shared" si="22"/>
        <v/>
      </c>
      <c r="G482" s="100" t="str">
        <f t="shared" si="23"/>
        <v/>
      </c>
    </row>
    <row r="483" spans="1:7" x14ac:dyDescent="0.25">
      <c r="A483" s="22" t="s">
        <v>1222</v>
      </c>
      <c r="B483" s="22" t="s">
        <v>623</v>
      </c>
      <c r="C483" s="94" t="s">
        <v>733</v>
      </c>
      <c r="D483" s="95" t="s">
        <v>733</v>
      </c>
      <c r="F483" s="100" t="str">
        <f t="shared" si="22"/>
        <v/>
      </c>
      <c r="G483" s="100" t="str">
        <f t="shared" si="23"/>
        <v/>
      </c>
    </row>
    <row r="484" spans="1:7" x14ac:dyDescent="0.25">
      <c r="A484" s="22" t="s">
        <v>1223</v>
      </c>
      <c r="B484" s="22" t="s">
        <v>625</v>
      </c>
      <c r="C484" s="94" t="s">
        <v>733</v>
      </c>
      <c r="D484" s="95" t="s">
        <v>733</v>
      </c>
      <c r="F484" s="100" t="str">
        <f t="shared" si="22"/>
        <v/>
      </c>
      <c r="G484" s="100" t="str">
        <f t="shared" si="23"/>
        <v/>
      </c>
    </row>
    <row r="485" spans="1:7" x14ac:dyDescent="0.25">
      <c r="A485" s="22" t="s">
        <v>1224</v>
      </c>
      <c r="B485" s="22" t="s">
        <v>627</v>
      </c>
      <c r="C485" s="94" t="s">
        <v>733</v>
      </c>
      <c r="D485" s="95" t="s">
        <v>733</v>
      </c>
      <c r="F485" s="100" t="str">
        <f t="shared" si="22"/>
        <v/>
      </c>
      <c r="G485" s="100" t="str">
        <f t="shared" si="23"/>
        <v/>
      </c>
    </row>
    <row r="486" spans="1:7" x14ac:dyDescent="0.25">
      <c r="A486" s="22" t="s">
        <v>1225</v>
      </c>
      <c r="B486" s="22" t="s">
        <v>629</v>
      </c>
      <c r="C486" s="94" t="s">
        <v>733</v>
      </c>
      <c r="D486" s="95" t="s">
        <v>733</v>
      </c>
      <c r="F486" s="100" t="str">
        <f t="shared" si="22"/>
        <v/>
      </c>
      <c r="G486" s="100" t="str">
        <f t="shared" si="23"/>
        <v/>
      </c>
    </row>
    <row r="487" spans="1:7" x14ac:dyDescent="0.25">
      <c r="A487" s="22" t="s">
        <v>1226</v>
      </c>
      <c r="B487" s="48" t="s">
        <v>89</v>
      </c>
      <c r="C487" s="94">
        <f>SUM(C479:C486)</f>
        <v>0</v>
      </c>
      <c r="D487" s="95">
        <f>SUM(D479:D486)</f>
        <v>0</v>
      </c>
      <c r="F487" s="91">
        <f>SUM(F479:F486)</f>
        <v>0</v>
      </c>
      <c r="G487" s="91">
        <f>SUM(G479:G486)</f>
        <v>0</v>
      </c>
    </row>
    <row r="488" spans="1:7" outlineLevel="1" x14ac:dyDescent="0.25">
      <c r="A488" s="22" t="s">
        <v>1227</v>
      </c>
      <c r="B488" s="50"/>
      <c r="C488" s="94"/>
      <c r="D488" s="95"/>
      <c r="F488" s="100" t="str">
        <f t="shared" ref="F488:F493" si="24">IF($C$487=0,"",IF(C488="[for completion]","",C488/$C$487))</f>
        <v/>
      </c>
      <c r="G488" s="100" t="str">
        <f t="shared" ref="G488:G493" si="25">IF($D$487=0,"",IF(D488="[for completion]","",D488/$D$487))</f>
        <v/>
      </c>
    </row>
    <row r="489" spans="1:7" outlineLevel="1" x14ac:dyDescent="0.25">
      <c r="A489" s="22" t="s">
        <v>1228</v>
      </c>
      <c r="B489" s="50"/>
      <c r="C489" s="94"/>
      <c r="D489" s="95"/>
      <c r="F489" s="100" t="str">
        <f t="shared" si="24"/>
        <v/>
      </c>
      <c r="G489" s="100" t="str">
        <f t="shared" si="25"/>
        <v/>
      </c>
    </row>
    <row r="490" spans="1:7" outlineLevel="1" x14ac:dyDescent="0.25">
      <c r="A490" s="22" t="s">
        <v>1229</v>
      </c>
      <c r="B490" s="50"/>
      <c r="C490" s="94"/>
      <c r="D490" s="95"/>
      <c r="F490" s="100" t="str">
        <f t="shared" si="24"/>
        <v/>
      </c>
      <c r="G490" s="100" t="str">
        <f t="shared" si="25"/>
        <v/>
      </c>
    </row>
    <row r="491" spans="1:7" outlineLevel="1" x14ac:dyDescent="0.25">
      <c r="A491" s="22" t="s">
        <v>1230</v>
      </c>
      <c r="B491" s="50"/>
      <c r="C491" s="94"/>
      <c r="D491" s="95"/>
      <c r="F491" s="100" t="str">
        <f t="shared" si="24"/>
        <v/>
      </c>
      <c r="G491" s="100" t="str">
        <f t="shared" si="25"/>
        <v/>
      </c>
    </row>
    <row r="492" spans="1:7" outlineLevel="1" x14ac:dyDescent="0.25">
      <c r="A492" s="22" t="s">
        <v>1231</v>
      </c>
      <c r="B492" s="50"/>
      <c r="C492" s="94"/>
      <c r="D492" s="95"/>
      <c r="F492" s="100" t="str">
        <f t="shared" si="24"/>
        <v/>
      </c>
      <c r="G492" s="100" t="str">
        <f t="shared" si="25"/>
        <v/>
      </c>
    </row>
    <row r="493" spans="1:7" outlineLevel="1" x14ac:dyDescent="0.25">
      <c r="A493" s="22" t="s">
        <v>1232</v>
      </c>
      <c r="B493" s="50"/>
      <c r="C493" s="94"/>
      <c r="D493" s="95"/>
      <c r="F493" s="100" t="str">
        <f t="shared" si="24"/>
        <v/>
      </c>
      <c r="G493" s="100" t="str">
        <f t="shared" si="25"/>
        <v/>
      </c>
    </row>
    <row r="494" spans="1:7" outlineLevel="1" x14ac:dyDescent="0.25">
      <c r="A494" s="22" t="s">
        <v>1233</v>
      </c>
      <c r="B494" s="50"/>
      <c r="F494" s="100"/>
      <c r="G494" s="100"/>
    </row>
    <row r="495" spans="1:7" outlineLevel="1" x14ac:dyDescent="0.25">
      <c r="A495" s="22" t="s">
        <v>1234</v>
      </c>
      <c r="B495" s="50"/>
      <c r="F495" s="100"/>
      <c r="G495" s="100"/>
    </row>
    <row r="496" spans="1:7" outlineLevel="1" x14ac:dyDescent="0.25">
      <c r="A496" s="22" t="s">
        <v>1235</v>
      </c>
      <c r="B496" s="50"/>
      <c r="F496" s="100"/>
      <c r="G496" s="91"/>
    </row>
    <row r="497" spans="1:7" ht="15" customHeight="1" x14ac:dyDescent="0.25">
      <c r="A497" s="41"/>
      <c r="B497" s="41" t="s">
        <v>1298</v>
      </c>
      <c r="C497" s="41" t="s">
        <v>688</v>
      </c>
      <c r="D497" s="41"/>
      <c r="E497" s="41"/>
      <c r="F497" s="41"/>
      <c r="G497" s="44"/>
    </row>
    <row r="498" spans="1:7" x14ac:dyDescent="0.25">
      <c r="A498" s="22" t="s">
        <v>1299</v>
      </c>
      <c r="B498" s="39" t="s">
        <v>689</v>
      </c>
      <c r="C498" s="91" t="s">
        <v>733</v>
      </c>
      <c r="G498" s="22"/>
    </row>
    <row r="499" spans="1:7" x14ac:dyDescent="0.25">
      <c r="A499" s="22" t="s">
        <v>1300</v>
      </c>
      <c r="B499" s="39" t="s">
        <v>690</v>
      </c>
      <c r="C499" s="91" t="s">
        <v>733</v>
      </c>
      <c r="G499" s="22"/>
    </row>
    <row r="500" spans="1:7" x14ac:dyDescent="0.25">
      <c r="A500" s="22" t="s">
        <v>1301</v>
      </c>
      <c r="B500" s="39" t="s">
        <v>691</v>
      </c>
      <c r="C500" s="91" t="s">
        <v>733</v>
      </c>
      <c r="G500" s="22"/>
    </row>
    <row r="501" spans="1:7" x14ac:dyDescent="0.25">
      <c r="A501" s="22" t="s">
        <v>1302</v>
      </c>
      <c r="B501" s="39" t="s">
        <v>692</v>
      </c>
      <c r="C501" s="91" t="s">
        <v>733</v>
      </c>
      <c r="G501" s="22"/>
    </row>
    <row r="502" spans="1:7" x14ac:dyDescent="0.25">
      <c r="A502" s="22" t="s">
        <v>1303</v>
      </c>
      <c r="B502" s="39" t="s">
        <v>693</v>
      </c>
      <c r="C502" s="91" t="s">
        <v>733</v>
      </c>
      <c r="G502" s="22"/>
    </row>
    <row r="503" spans="1:7" x14ac:dyDescent="0.25">
      <c r="A503" s="22" t="s">
        <v>1304</v>
      </c>
      <c r="B503" s="39" t="s">
        <v>694</v>
      </c>
      <c r="C503" s="91" t="s">
        <v>733</v>
      </c>
      <c r="G503" s="22"/>
    </row>
    <row r="504" spans="1:7" x14ac:dyDescent="0.25">
      <c r="A504" s="22" t="s">
        <v>1305</v>
      </c>
      <c r="B504" s="39" t="s">
        <v>695</v>
      </c>
      <c r="C504" s="91" t="s">
        <v>733</v>
      </c>
      <c r="G504" s="22"/>
    </row>
    <row r="505" spans="1:7" x14ac:dyDescent="0.25">
      <c r="A505" s="22" t="s">
        <v>1306</v>
      </c>
      <c r="B505" s="39" t="s">
        <v>1238</v>
      </c>
      <c r="C505" s="91" t="s">
        <v>733</v>
      </c>
      <c r="G505" s="22"/>
    </row>
    <row r="506" spans="1:7" x14ac:dyDescent="0.25">
      <c r="A506" s="22" t="s">
        <v>1307</v>
      </c>
      <c r="B506" s="39" t="s">
        <v>1239</v>
      </c>
      <c r="C506" s="91" t="s">
        <v>733</v>
      </c>
      <c r="G506" s="22"/>
    </row>
    <row r="507" spans="1:7" x14ac:dyDescent="0.25">
      <c r="A507" s="22" t="s">
        <v>1308</v>
      </c>
      <c r="B507" s="39" t="s">
        <v>1240</v>
      </c>
      <c r="C507" s="91" t="s">
        <v>733</v>
      </c>
      <c r="G507" s="22"/>
    </row>
    <row r="508" spans="1:7" x14ac:dyDescent="0.25">
      <c r="A508" s="22" t="s">
        <v>1309</v>
      </c>
      <c r="B508" s="39" t="s">
        <v>696</v>
      </c>
      <c r="C508" s="91" t="s">
        <v>733</v>
      </c>
      <c r="G508" s="22"/>
    </row>
    <row r="509" spans="1:7" x14ac:dyDescent="0.25">
      <c r="A509" s="22" t="s">
        <v>1310</v>
      </c>
      <c r="B509" s="39" t="s">
        <v>1582</v>
      </c>
      <c r="C509" s="91" t="s">
        <v>733</v>
      </c>
      <c r="G509" s="22"/>
    </row>
    <row r="510" spans="1:7" x14ac:dyDescent="0.25">
      <c r="A510" s="22" t="s">
        <v>1311</v>
      </c>
      <c r="B510" s="39" t="s">
        <v>87</v>
      </c>
      <c r="C510" s="91" t="s">
        <v>733</v>
      </c>
      <c r="G510" s="22"/>
    </row>
    <row r="511" spans="1:7" outlineLevel="1" x14ac:dyDescent="0.25">
      <c r="A511" s="22" t="s">
        <v>1312</v>
      </c>
      <c r="B511" s="50"/>
      <c r="C511" s="91"/>
      <c r="G511" s="22"/>
    </row>
    <row r="512" spans="1:7" outlineLevel="1" x14ac:dyDescent="0.25">
      <c r="A512" s="22" t="s">
        <v>1313</v>
      </c>
      <c r="B512" s="50"/>
      <c r="C512" s="91"/>
      <c r="G512" s="22"/>
    </row>
    <row r="513" spans="1:7" outlineLevel="1" x14ac:dyDescent="0.25">
      <c r="A513" s="22" t="s">
        <v>1314</v>
      </c>
      <c r="B513" s="50"/>
      <c r="C513" s="91"/>
      <c r="G513" s="22"/>
    </row>
    <row r="514" spans="1:7" outlineLevel="1" x14ac:dyDescent="0.25">
      <c r="A514" s="22" t="s">
        <v>1315</v>
      </c>
      <c r="B514" s="50"/>
      <c r="C514" s="91"/>
      <c r="G514" s="22"/>
    </row>
    <row r="515" spans="1:7" outlineLevel="1" x14ac:dyDescent="0.25">
      <c r="A515" s="22" t="s">
        <v>1316</v>
      </c>
      <c r="B515" s="50"/>
      <c r="C515" s="91"/>
      <c r="G515" s="22"/>
    </row>
    <row r="516" spans="1:7" outlineLevel="1" x14ac:dyDescent="0.25">
      <c r="A516" s="22" t="s">
        <v>1317</v>
      </c>
      <c r="B516" s="50"/>
      <c r="C516" s="91"/>
      <c r="G516" s="22"/>
    </row>
    <row r="517" spans="1:7" outlineLevel="1" x14ac:dyDescent="0.25">
      <c r="A517" s="22" t="s">
        <v>1318</v>
      </c>
      <c r="B517" s="50"/>
      <c r="C517" s="91"/>
      <c r="G517" s="22"/>
    </row>
    <row r="518" spans="1:7" outlineLevel="1" x14ac:dyDescent="0.25">
      <c r="A518" s="22" t="s">
        <v>1319</v>
      </c>
      <c r="B518" s="50"/>
      <c r="C518" s="91"/>
      <c r="G518" s="22"/>
    </row>
    <row r="519" spans="1:7" outlineLevel="1" x14ac:dyDescent="0.25">
      <c r="A519" s="22" t="s">
        <v>1320</v>
      </c>
      <c r="B519" s="50"/>
      <c r="C519" s="91"/>
      <c r="G519" s="22"/>
    </row>
    <row r="520" spans="1:7" outlineLevel="1" x14ac:dyDescent="0.25">
      <c r="A520" s="22" t="s">
        <v>1321</v>
      </c>
      <c r="B520" s="50"/>
      <c r="C520" s="91"/>
      <c r="G520" s="22"/>
    </row>
    <row r="521" spans="1:7" outlineLevel="1" x14ac:dyDescent="0.25">
      <c r="A521" s="22" t="s">
        <v>1322</v>
      </c>
      <c r="B521" s="50"/>
      <c r="C521" s="91"/>
      <c r="G521" s="22"/>
    </row>
    <row r="522" spans="1:7" outlineLevel="1" x14ac:dyDescent="0.25">
      <c r="A522" s="22" t="s">
        <v>1323</v>
      </c>
      <c r="B522" s="50"/>
      <c r="C522" s="91"/>
    </row>
    <row r="523" spans="1:7" outlineLevel="1" x14ac:dyDescent="0.25">
      <c r="A523" s="22" t="s">
        <v>1324</v>
      </c>
      <c r="B523" s="50"/>
      <c r="C523" s="91"/>
    </row>
    <row r="524" spans="1:7" outlineLevel="1" x14ac:dyDescent="0.25">
      <c r="A524" s="22" t="s">
        <v>1325</v>
      </c>
      <c r="B524" s="50"/>
      <c r="C524" s="91"/>
    </row>
    <row r="525" spans="1:7" customFormat="1" x14ac:dyDescent="0.25">
      <c r="A525" s="99"/>
      <c r="B525" s="99" t="s">
        <v>1326</v>
      </c>
      <c r="C525" s="41" t="s">
        <v>59</v>
      </c>
      <c r="D525" s="41" t="s">
        <v>1121</v>
      </c>
      <c r="E525" s="41"/>
      <c r="F525" s="41" t="s">
        <v>415</v>
      </c>
      <c r="G525" s="41" t="s">
        <v>1123</v>
      </c>
    </row>
    <row r="526" spans="1:7" customFormat="1" x14ac:dyDescent="0.25">
      <c r="A526" s="22" t="s">
        <v>1392</v>
      </c>
      <c r="B526" s="39"/>
      <c r="C526" s="94"/>
      <c r="D526" s="95"/>
      <c r="E526" s="28"/>
      <c r="F526" s="100" t="str">
        <f>IF($C$544=0,"",IF(C526="[for completion]","",IF(C526="","",C526/$C$544)))</f>
        <v/>
      </c>
      <c r="G526" s="100" t="str">
        <f>IF($D$544=0,"",IF(D526="[for completion]","",IF(D526="","",D526/$D$544)))</f>
        <v/>
      </c>
    </row>
    <row r="527" spans="1:7" customFormat="1" x14ac:dyDescent="0.25">
      <c r="A527" s="22" t="s">
        <v>1393</v>
      </c>
      <c r="B527" s="39"/>
      <c r="C527" s="94"/>
      <c r="D527" s="95"/>
      <c r="E527" s="28"/>
      <c r="F527" s="100" t="str">
        <f t="shared" ref="F527:F543" si="26">IF($C$544=0,"",IF(C527="[for completion]","",IF(C527="","",C527/$C$544)))</f>
        <v/>
      </c>
      <c r="G527" s="100" t="str">
        <f t="shared" ref="G527:G543" si="27">IF($D$544=0,"",IF(D527="[for completion]","",IF(D527="","",D527/$D$544)))</f>
        <v/>
      </c>
    </row>
    <row r="528" spans="1:7" customFormat="1" x14ac:dyDescent="0.25">
      <c r="A528" s="22" t="s">
        <v>1394</v>
      </c>
      <c r="B528" s="39"/>
      <c r="C528" s="94"/>
      <c r="D528" s="95"/>
      <c r="E528" s="28"/>
      <c r="F528" s="100" t="str">
        <f t="shared" si="26"/>
        <v/>
      </c>
      <c r="G528" s="100" t="str">
        <f t="shared" si="27"/>
        <v/>
      </c>
    </row>
    <row r="529" spans="1:7" customFormat="1" x14ac:dyDescent="0.25">
      <c r="A529" s="22" t="s">
        <v>1395</v>
      </c>
      <c r="B529" s="39"/>
      <c r="C529" s="94"/>
      <c r="D529" s="95"/>
      <c r="E529" s="28"/>
      <c r="F529" s="100" t="str">
        <f t="shared" si="26"/>
        <v/>
      </c>
      <c r="G529" s="100" t="str">
        <f t="shared" si="27"/>
        <v/>
      </c>
    </row>
    <row r="530" spans="1:7" customFormat="1" x14ac:dyDescent="0.25">
      <c r="A530" s="22" t="s">
        <v>1396</v>
      </c>
      <c r="B530" s="39"/>
      <c r="C530" s="94"/>
      <c r="D530" s="95"/>
      <c r="E530" s="28"/>
      <c r="F530" s="100" t="str">
        <f t="shared" si="26"/>
        <v/>
      </c>
      <c r="G530" s="100" t="str">
        <f t="shared" si="27"/>
        <v/>
      </c>
    </row>
    <row r="531" spans="1:7" customFormat="1" x14ac:dyDescent="0.25">
      <c r="A531" s="22" t="s">
        <v>1397</v>
      </c>
      <c r="B531" s="39"/>
      <c r="C531" s="94"/>
      <c r="D531" s="95"/>
      <c r="E531" s="28"/>
      <c r="F531" s="100" t="str">
        <f t="shared" si="26"/>
        <v/>
      </c>
      <c r="G531" s="100" t="str">
        <f t="shared" si="27"/>
        <v/>
      </c>
    </row>
    <row r="532" spans="1:7" customFormat="1" x14ac:dyDescent="0.25">
      <c r="A532" s="22" t="s">
        <v>1398</v>
      </c>
      <c r="B532" s="39"/>
      <c r="C532" s="94"/>
      <c r="D532" s="95"/>
      <c r="E532" s="28"/>
      <c r="F532" s="100" t="str">
        <f t="shared" si="26"/>
        <v/>
      </c>
      <c r="G532" s="100" t="str">
        <f t="shared" si="27"/>
        <v/>
      </c>
    </row>
    <row r="533" spans="1:7" customFormat="1" x14ac:dyDescent="0.25">
      <c r="A533" s="22" t="s">
        <v>1399</v>
      </c>
      <c r="B533" s="39"/>
      <c r="C533" s="94"/>
      <c r="D533" s="95"/>
      <c r="E533" s="28"/>
      <c r="F533" s="100" t="str">
        <f t="shared" si="26"/>
        <v/>
      </c>
      <c r="G533" s="100" t="str">
        <f t="shared" si="27"/>
        <v/>
      </c>
    </row>
    <row r="534" spans="1:7" customFormat="1" x14ac:dyDescent="0.25">
      <c r="A534" s="22" t="s">
        <v>1400</v>
      </c>
      <c r="B534" s="39"/>
      <c r="C534" s="94"/>
      <c r="D534" s="95"/>
      <c r="E534" s="28"/>
      <c r="F534" s="100" t="str">
        <f t="shared" si="26"/>
        <v/>
      </c>
      <c r="G534" s="100" t="str">
        <f t="shared" si="27"/>
        <v/>
      </c>
    </row>
    <row r="535" spans="1:7" customFormat="1" x14ac:dyDescent="0.25">
      <c r="A535" s="22" t="s">
        <v>1401</v>
      </c>
      <c r="B535" s="39"/>
      <c r="C535" s="94"/>
      <c r="D535" s="95"/>
      <c r="E535" s="28"/>
      <c r="F535" s="100" t="str">
        <f t="shared" si="26"/>
        <v/>
      </c>
      <c r="G535" s="100" t="str">
        <f t="shared" si="27"/>
        <v/>
      </c>
    </row>
    <row r="536" spans="1:7" customFormat="1" x14ac:dyDescent="0.25">
      <c r="A536" s="22" t="s">
        <v>1402</v>
      </c>
      <c r="B536" s="39"/>
      <c r="C536" s="94"/>
      <c r="D536" s="95"/>
      <c r="E536" s="28"/>
      <c r="F536" s="100" t="str">
        <f t="shared" si="26"/>
        <v/>
      </c>
      <c r="G536" s="100" t="str">
        <f t="shared" si="27"/>
        <v/>
      </c>
    </row>
    <row r="537" spans="1:7" customFormat="1" x14ac:dyDescent="0.25">
      <c r="A537" s="22" t="s">
        <v>1403</v>
      </c>
      <c r="B537" s="39"/>
      <c r="C537" s="94"/>
      <c r="D537" s="95"/>
      <c r="E537" s="28"/>
      <c r="F537" s="100" t="str">
        <f t="shared" si="26"/>
        <v/>
      </c>
      <c r="G537" s="100" t="str">
        <f t="shared" si="27"/>
        <v/>
      </c>
    </row>
    <row r="538" spans="1:7" customFormat="1" x14ac:dyDescent="0.25">
      <c r="A538" s="22" t="s">
        <v>1404</v>
      </c>
      <c r="B538" s="39"/>
      <c r="C538" s="94"/>
      <c r="D538" s="95"/>
      <c r="E538" s="28"/>
      <c r="F538" s="100" t="str">
        <f t="shared" si="26"/>
        <v/>
      </c>
      <c r="G538" s="100" t="str">
        <f t="shared" si="27"/>
        <v/>
      </c>
    </row>
    <row r="539" spans="1:7" customFormat="1" x14ac:dyDescent="0.25">
      <c r="A539" s="22" t="s">
        <v>1405</v>
      </c>
      <c r="B539" s="39"/>
      <c r="C539" s="94"/>
      <c r="D539" s="95"/>
      <c r="E539" s="28"/>
      <c r="F539" s="100" t="str">
        <f t="shared" si="26"/>
        <v/>
      </c>
      <c r="G539" s="100" t="str">
        <f t="shared" si="27"/>
        <v/>
      </c>
    </row>
    <row r="540" spans="1:7" customFormat="1" x14ac:dyDescent="0.25">
      <c r="A540" s="22" t="s">
        <v>1406</v>
      </c>
      <c r="B540" s="39"/>
      <c r="C540" s="94"/>
      <c r="D540" s="95"/>
      <c r="E540" s="28"/>
      <c r="F540" s="100" t="str">
        <f t="shared" si="26"/>
        <v/>
      </c>
      <c r="G540" s="100" t="str">
        <f t="shared" si="27"/>
        <v/>
      </c>
    </row>
    <row r="541" spans="1:7" customFormat="1" x14ac:dyDescent="0.25">
      <c r="A541" s="22" t="s">
        <v>1407</v>
      </c>
      <c r="B541" s="39"/>
      <c r="C541" s="94"/>
      <c r="D541" s="95"/>
      <c r="E541" s="28"/>
      <c r="F541" s="100" t="str">
        <f t="shared" si="26"/>
        <v/>
      </c>
      <c r="G541" s="100" t="str">
        <f t="shared" si="27"/>
        <v/>
      </c>
    </row>
    <row r="542" spans="1:7" customFormat="1" x14ac:dyDescent="0.25">
      <c r="A542" s="22" t="s">
        <v>1408</v>
      </c>
      <c r="B542" s="39"/>
      <c r="C542" s="94"/>
      <c r="D542" s="95"/>
      <c r="E542" s="28"/>
      <c r="F542" s="100" t="str">
        <f t="shared" si="26"/>
        <v/>
      </c>
      <c r="G542" s="100" t="str">
        <f t="shared" si="27"/>
        <v/>
      </c>
    </row>
    <row r="543" spans="1:7" customFormat="1" x14ac:dyDescent="0.25">
      <c r="A543" s="22" t="s">
        <v>1409</v>
      </c>
      <c r="B543" s="39"/>
      <c r="C543" s="94"/>
      <c r="D543" s="95"/>
      <c r="E543" s="28"/>
      <c r="F543" s="100" t="str">
        <f t="shared" si="26"/>
        <v/>
      </c>
      <c r="G543" s="100" t="str">
        <f t="shared" si="27"/>
        <v/>
      </c>
    </row>
    <row r="544" spans="1:7" customFormat="1" x14ac:dyDescent="0.25">
      <c r="A544" s="22" t="s">
        <v>1410</v>
      </c>
      <c r="B544" s="39" t="s">
        <v>89</v>
      </c>
      <c r="C544" s="94">
        <f>SUM(C526:C543)</f>
        <v>0</v>
      </c>
      <c r="D544" s="95">
        <f>SUM(D526:D543)</f>
        <v>0</v>
      </c>
      <c r="E544" s="28"/>
      <c r="F544" s="91">
        <f>SUM(F526:F543)</f>
        <v>0</v>
      </c>
      <c r="G544" s="91">
        <f>SUM(G526:G543)</f>
        <v>0</v>
      </c>
    </row>
    <row r="545" spans="1:7" customFormat="1" x14ac:dyDescent="0.25">
      <c r="A545" s="22" t="s">
        <v>1411</v>
      </c>
      <c r="B545" s="39"/>
      <c r="C545" s="22"/>
      <c r="D545" s="22"/>
      <c r="E545" s="28"/>
      <c r="F545" s="28"/>
      <c r="G545" s="28"/>
    </row>
    <row r="546" spans="1:7" customFormat="1" x14ac:dyDescent="0.25">
      <c r="A546" s="22" t="s">
        <v>1412</v>
      </c>
      <c r="B546" s="39"/>
      <c r="C546" s="22"/>
      <c r="D546" s="22"/>
      <c r="E546" s="28"/>
      <c r="F546" s="28"/>
      <c r="G546" s="28"/>
    </row>
    <row r="547" spans="1:7" customFormat="1" x14ac:dyDescent="0.25">
      <c r="A547" s="22" t="s">
        <v>1413</v>
      </c>
      <c r="B547" s="39"/>
      <c r="C547" s="22"/>
      <c r="D547" s="22"/>
      <c r="E547" s="28"/>
      <c r="F547" s="28"/>
      <c r="G547" s="28"/>
    </row>
    <row r="548" spans="1:7" customFormat="1" x14ac:dyDescent="0.25">
      <c r="A548" s="99"/>
      <c r="B548" s="99" t="s">
        <v>1327</v>
      </c>
      <c r="C548" s="41" t="s">
        <v>59</v>
      </c>
      <c r="D548" s="41" t="s">
        <v>1121</v>
      </c>
      <c r="E548" s="41"/>
      <c r="F548" s="41" t="s">
        <v>415</v>
      </c>
      <c r="G548" s="41" t="s">
        <v>1123</v>
      </c>
    </row>
    <row r="549" spans="1:7" customFormat="1" x14ac:dyDescent="0.25">
      <c r="A549" s="22" t="s">
        <v>1414</v>
      </c>
      <c r="B549" s="39"/>
      <c r="C549" s="94"/>
      <c r="D549" s="95"/>
      <c r="E549" s="28"/>
      <c r="F549" s="100" t="str">
        <f>IF($C$567=0,"",IF(C549="[for completion]","",IF(C549="","",C549/$C$567)))</f>
        <v/>
      </c>
      <c r="G549" s="100" t="str">
        <f>IF($D$567=0,"",IF(D549="[for completion]","",IF(D549="","",D549/$D$567)))</f>
        <v/>
      </c>
    </row>
    <row r="550" spans="1:7" customFormat="1" x14ac:dyDescent="0.25">
      <c r="A550" s="22" t="s">
        <v>1415</v>
      </c>
      <c r="B550" s="39"/>
      <c r="C550" s="94"/>
      <c r="D550" s="95"/>
      <c r="E550" s="28"/>
      <c r="F550" s="100" t="str">
        <f t="shared" ref="F550:F566" si="28">IF($C$567=0,"",IF(C550="[for completion]","",IF(C550="","",C550/$C$567)))</f>
        <v/>
      </c>
      <c r="G550" s="100" t="str">
        <f t="shared" ref="G550:G566" si="29">IF($D$567=0,"",IF(D550="[for completion]","",IF(D550="","",D550/$D$567)))</f>
        <v/>
      </c>
    </row>
    <row r="551" spans="1:7" customFormat="1" x14ac:dyDescent="0.25">
      <c r="A551" s="22" t="s">
        <v>1416</v>
      </c>
      <c r="B551" s="39"/>
      <c r="C551" s="94"/>
      <c r="D551" s="95"/>
      <c r="E551" s="28"/>
      <c r="F551" s="100" t="str">
        <f t="shared" si="28"/>
        <v/>
      </c>
      <c r="G551" s="100" t="str">
        <f t="shared" si="29"/>
        <v/>
      </c>
    </row>
    <row r="552" spans="1:7" customFormat="1" x14ac:dyDescent="0.25">
      <c r="A552" s="22" t="s">
        <v>1417</v>
      </c>
      <c r="B552" s="39"/>
      <c r="C552" s="94"/>
      <c r="D552" s="95"/>
      <c r="E552" s="28"/>
      <c r="F552" s="100" t="str">
        <f t="shared" si="28"/>
        <v/>
      </c>
      <c r="G552" s="100" t="str">
        <f t="shared" si="29"/>
        <v/>
      </c>
    </row>
    <row r="553" spans="1:7" customFormat="1" x14ac:dyDescent="0.25">
      <c r="A553" s="22" t="s">
        <v>1418</v>
      </c>
      <c r="B553" s="39"/>
      <c r="C553" s="94"/>
      <c r="D553" s="95"/>
      <c r="E553" s="28"/>
      <c r="F553" s="100" t="str">
        <f t="shared" si="28"/>
        <v/>
      </c>
      <c r="G553" s="100" t="str">
        <f t="shared" si="29"/>
        <v/>
      </c>
    </row>
    <row r="554" spans="1:7" customFormat="1" x14ac:dyDescent="0.25">
      <c r="A554" s="22" t="s">
        <v>1419</v>
      </c>
      <c r="B554" s="39"/>
      <c r="C554" s="94"/>
      <c r="D554" s="95"/>
      <c r="E554" s="28"/>
      <c r="F554" s="100" t="str">
        <f t="shared" si="28"/>
        <v/>
      </c>
      <c r="G554" s="100" t="str">
        <f t="shared" si="29"/>
        <v/>
      </c>
    </row>
    <row r="555" spans="1:7" customFormat="1" x14ac:dyDescent="0.25">
      <c r="A555" s="22" t="s">
        <v>1420</v>
      </c>
      <c r="B555" s="39"/>
      <c r="C555" s="94"/>
      <c r="D555" s="95"/>
      <c r="E555" s="28"/>
      <c r="F555" s="100" t="str">
        <f t="shared" si="28"/>
        <v/>
      </c>
      <c r="G555" s="100" t="str">
        <f t="shared" si="29"/>
        <v/>
      </c>
    </row>
    <row r="556" spans="1:7" customFormat="1" x14ac:dyDescent="0.25">
      <c r="A556" s="22" t="s">
        <v>1421</v>
      </c>
      <c r="B556" s="39"/>
      <c r="C556" s="94"/>
      <c r="D556" s="95"/>
      <c r="E556" s="28"/>
      <c r="F556" s="100" t="str">
        <f t="shared" si="28"/>
        <v/>
      </c>
      <c r="G556" s="100" t="str">
        <f t="shared" si="29"/>
        <v/>
      </c>
    </row>
    <row r="557" spans="1:7" customFormat="1" x14ac:dyDescent="0.25">
      <c r="A557" s="22" t="s">
        <v>1422</v>
      </c>
      <c r="B557" s="39"/>
      <c r="C557" s="94"/>
      <c r="D557" s="95"/>
      <c r="E557" s="28"/>
      <c r="F557" s="100" t="str">
        <f t="shared" si="28"/>
        <v/>
      </c>
      <c r="G557" s="100" t="str">
        <f t="shared" si="29"/>
        <v/>
      </c>
    </row>
    <row r="558" spans="1:7" customFormat="1" x14ac:dyDescent="0.25">
      <c r="A558" s="22" t="s">
        <v>1423</v>
      </c>
      <c r="B558" s="39"/>
      <c r="C558" s="94"/>
      <c r="D558" s="95"/>
      <c r="E558" s="28"/>
      <c r="F558" s="100" t="str">
        <f t="shared" si="28"/>
        <v/>
      </c>
      <c r="G558" s="100" t="str">
        <f t="shared" si="29"/>
        <v/>
      </c>
    </row>
    <row r="559" spans="1:7" customFormat="1" x14ac:dyDescent="0.25">
      <c r="A559" s="22" t="s">
        <v>1424</v>
      </c>
      <c r="B559" s="39"/>
      <c r="C559" s="94"/>
      <c r="D559" s="95"/>
      <c r="E559" s="28"/>
      <c r="F559" s="100" t="str">
        <f t="shared" si="28"/>
        <v/>
      </c>
      <c r="G559" s="100" t="str">
        <f t="shared" si="29"/>
        <v/>
      </c>
    </row>
    <row r="560" spans="1:7" customFormat="1" x14ac:dyDescent="0.25">
      <c r="A560" s="22" t="s">
        <v>1425</v>
      </c>
      <c r="B560" s="39"/>
      <c r="C560" s="94"/>
      <c r="D560" s="95"/>
      <c r="E560" s="28"/>
      <c r="F560" s="100" t="str">
        <f t="shared" si="28"/>
        <v/>
      </c>
      <c r="G560" s="100" t="str">
        <f t="shared" si="29"/>
        <v/>
      </c>
    </row>
    <row r="561" spans="1:7" customFormat="1" x14ac:dyDescent="0.25">
      <c r="A561" s="22" t="s">
        <v>1426</v>
      </c>
      <c r="B561" s="39"/>
      <c r="C561" s="94"/>
      <c r="D561" s="95"/>
      <c r="E561" s="28"/>
      <c r="F561" s="100" t="str">
        <f t="shared" si="28"/>
        <v/>
      </c>
      <c r="G561" s="100" t="str">
        <f t="shared" si="29"/>
        <v/>
      </c>
    </row>
    <row r="562" spans="1:7" customFormat="1" x14ac:dyDescent="0.25">
      <c r="A562" s="22" t="s">
        <v>1427</v>
      </c>
      <c r="B562" s="39"/>
      <c r="C562" s="94"/>
      <c r="D562" s="95"/>
      <c r="E562" s="28"/>
      <c r="F562" s="100" t="str">
        <f t="shared" si="28"/>
        <v/>
      </c>
      <c r="G562" s="100" t="str">
        <f t="shared" si="29"/>
        <v/>
      </c>
    </row>
    <row r="563" spans="1:7" customFormat="1" x14ac:dyDescent="0.25">
      <c r="A563" s="22" t="s">
        <v>1428</v>
      </c>
      <c r="B563" s="39"/>
      <c r="C563" s="94"/>
      <c r="D563" s="95"/>
      <c r="E563" s="28"/>
      <c r="F563" s="100" t="str">
        <f t="shared" si="28"/>
        <v/>
      </c>
      <c r="G563" s="100" t="str">
        <f t="shared" si="29"/>
        <v/>
      </c>
    </row>
    <row r="564" spans="1:7" customFormat="1" x14ac:dyDescent="0.25">
      <c r="A564" s="22" t="s">
        <v>1429</v>
      </c>
      <c r="B564" s="39"/>
      <c r="C564" s="94"/>
      <c r="D564" s="95"/>
      <c r="E564" s="28"/>
      <c r="F564" s="100" t="str">
        <f t="shared" si="28"/>
        <v/>
      </c>
      <c r="G564" s="100" t="str">
        <f t="shared" si="29"/>
        <v/>
      </c>
    </row>
    <row r="565" spans="1:7" customFormat="1" x14ac:dyDescent="0.25">
      <c r="A565" s="22" t="s">
        <v>1430</v>
      </c>
      <c r="B565" s="39"/>
      <c r="C565" s="94"/>
      <c r="D565" s="95"/>
      <c r="E565" s="28"/>
      <c r="F565" s="100" t="str">
        <f t="shared" si="28"/>
        <v/>
      </c>
      <c r="G565" s="100" t="str">
        <f t="shared" si="29"/>
        <v/>
      </c>
    </row>
    <row r="566" spans="1:7" customFormat="1" x14ac:dyDescent="0.25">
      <c r="A566" s="22" t="s">
        <v>1431</v>
      </c>
      <c r="B566" s="39"/>
      <c r="C566" s="94"/>
      <c r="D566" s="95"/>
      <c r="E566" s="28"/>
      <c r="F566" s="100" t="str">
        <f t="shared" si="28"/>
        <v/>
      </c>
      <c r="G566" s="100" t="str">
        <f t="shared" si="29"/>
        <v/>
      </c>
    </row>
    <row r="567" spans="1:7" customFormat="1" x14ac:dyDescent="0.25">
      <c r="A567" s="22" t="s">
        <v>1432</v>
      </c>
      <c r="B567" s="39" t="s">
        <v>89</v>
      </c>
      <c r="C567" s="94">
        <f>SUM(C549:C566)</f>
        <v>0</v>
      </c>
      <c r="D567" s="95">
        <f>SUM(D549:D566)</f>
        <v>0</v>
      </c>
      <c r="E567" s="28"/>
      <c r="F567" s="91">
        <f>SUM(F549:F566)</f>
        <v>0</v>
      </c>
      <c r="G567" s="91">
        <f>SUM(G549:G566)</f>
        <v>0</v>
      </c>
    </row>
    <row r="568" spans="1:7" customFormat="1" x14ac:dyDescent="0.25">
      <c r="A568" s="22" t="s">
        <v>1433</v>
      </c>
      <c r="B568" s="39"/>
      <c r="C568" s="22"/>
      <c r="D568" s="22"/>
      <c r="E568" s="28"/>
      <c r="F568" s="28"/>
      <c r="G568" s="28"/>
    </row>
    <row r="569" spans="1:7" customFormat="1" x14ac:dyDescent="0.25">
      <c r="A569" s="22" t="s">
        <v>1434</v>
      </c>
      <c r="B569" s="39"/>
      <c r="C569" s="22"/>
      <c r="D569" s="22"/>
      <c r="E569" s="28"/>
      <c r="F569" s="28"/>
      <c r="G569" s="28"/>
    </row>
    <row r="570" spans="1:7" customFormat="1" x14ac:dyDescent="0.25">
      <c r="A570" s="22" t="s">
        <v>1435</v>
      </c>
      <c r="B570" s="39"/>
      <c r="C570" s="22"/>
      <c r="D570" s="22"/>
      <c r="E570" s="28"/>
      <c r="F570" s="28"/>
      <c r="G570" s="28"/>
    </row>
    <row r="571" spans="1:7" customFormat="1" x14ac:dyDescent="0.25">
      <c r="A571" s="99"/>
      <c r="B571" s="99" t="s">
        <v>1328</v>
      </c>
      <c r="C571" s="41" t="s">
        <v>59</v>
      </c>
      <c r="D571" s="41" t="s">
        <v>1121</v>
      </c>
      <c r="E571" s="41"/>
      <c r="F571" s="41" t="s">
        <v>415</v>
      </c>
      <c r="G571" s="41" t="s">
        <v>1123</v>
      </c>
    </row>
    <row r="572" spans="1:7" customFormat="1" x14ac:dyDescent="0.25">
      <c r="A572" s="22" t="s">
        <v>1436</v>
      </c>
      <c r="B572" s="39" t="s">
        <v>1112</v>
      </c>
      <c r="C572" s="94"/>
      <c r="D572" s="95"/>
      <c r="E572" s="28"/>
      <c r="F572" s="100" t="str">
        <f>IF($C$585=0,"",IF(C572="[for completion]","",IF(C572="","",C572/$C$585)))</f>
        <v/>
      </c>
      <c r="G572" s="100" t="str">
        <f>IF($D$585=0,"",IF(D572="[for completion]","",IF(D572="","",D572/$D$585)))</f>
        <v/>
      </c>
    </row>
    <row r="573" spans="1:7" customFormat="1" x14ac:dyDescent="0.25">
      <c r="A573" s="22" t="s">
        <v>1437</v>
      </c>
      <c r="B573" s="39" t="s">
        <v>1113</v>
      </c>
      <c r="C573" s="94"/>
      <c r="D573" s="95"/>
      <c r="E573" s="28"/>
      <c r="F573" s="100" t="str">
        <f>IF($C$585=0,"",IF(C573="[for completion]","",IF(C573="","",C573/$C$585)))</f>
        <v/>
      </c>
      <c r="G573" s="100" t="str">
        <f>IF($D$585=0,"",IF(D573="[for completion]","",IF(D573="","",D573/$D$585)))</f>
        <v/>
      </c>
    </row>
    <row r="574" spans="1:7" customFormat="1" x14ac:dyDescent="0.25">
      <c r="A574" s="22" t="s">
        <v>1438</v>
      </c>
      <c r="B574" s="39" t="s">
        <v>1275</v>
      </c>
      <c r="C574" s="94"/>
      <c r="D574" s="95"/>
      <c r="E574" s="28"/>
      <c r="F574" s="100" t="str">
        <f>IF($C$585=0,"",IF(C574="[for completion]","",IF(C574="","",C574/$C$585)))</f>
        <v/>
      </c>
      <c r="G574" s="100" t="str">
        <f>IF($D$585=0,"",IF(D574="[for completion]","",IF(D574="","",D574/$D$585)))</f>
        <v/>
      </c>
    </row>
    <row r="575" spans="1:7" customFormat="1" x14ac:dyDescent="0.25">
      <c r="A575" s="22" t="s">
        <v>1439</v>
      </c>
      <c r="B575" s="39" t="s">
        <v>1114</v>
      </c>
      <c r="C575" s="94"/>
      <c r="D575" s="95"/>
      <c r="E575" s="28"/>
      <c r="F575" s="100" t="str">
        <f>IF($C$585=0,"",IF(C575="[for completion]","",IF(C575="","",C575/$C$585)))</f>
        <v/>
      </c>
      <c r="G575" s="100" t="str">
        <f>IF($D$585=0,"",IF(D575="[for completion]","",IF(D575="","",D575/$D$585)))</f>
        <v/>
      </c>
    </row>
    <row r="576" spans="1:7" customFormat="1" x14ac:dyDescent="0.25">
      <c r="A576" s="22" t="s">
        <v>1440</v>
      </c>
      <c r="B576" s="39" t="s">
        <v>1115</v>
      </c>
      <c r="C576" s="94"/>
      <c r="D576" s="95"/>
      <c r="E576" s="28"/>
      <c r="F576" s="100" t="str">
        <f>IF($C$585=0,"",IF(C576="[for completion]","",IF(C576="","",C576/$C$585)))</f>
        <v/>
      </c>
      <c r="G576" s="100" t="str">
        <f>IF($D$585=0,"",IF(D576="[for completion]","",IF(D576="","",D576/$D$585)))</f>
        <v/>
      </c>
    </row>
    <row r="577" spans="1:7" customFormat="1" x14ac:dyDescent="0.25">
      <c r="A577" s="22" t="s">
        <v>1441</v>
      </c>
      <c r="B577" s="39" t="s">
        <v>1116</v>
      </c>
      <c r="C577" s="94"/>
      <c r="D577" s="95"/>
      <c r="E577" s="28"/>
      <c r="F577" s="100" t="str">
        <f t="shared" ref="F577:F584" si="30">IF($C$585=0,"",IF(C577="[for completion]","",IF(C577="","",C577/$C$585)))</f>
        <v/>
      </c>
      <c r="G577" s="100" t="str">
        <f t="shared" ref="G577:G584" si="31">IF($D$585=0,"",IF(D577="[for completion]","",IF(D577="","",D577/$D$585)))</f>
        <v/>
      </c>
    </row>
    <row r="578" spans="1:7" customFormat="1" x14ac:dyDescent="0.25">
      <c r="A578" s="22" t="s">
        <v>1442</v>
      </c>
      <c r="B578" s="39" t="s">
        <v>1117</v>
      </c>
      <c r="C578" s="94"/>
      <c r="D578" s="95"/>
      <c r="E578" s="28"/>
      <c r="F578" s="100" t="str">
        <f t="shared" si="30"/>
        <v/>
      </c>
      <c r="G578" s="100" t="str">
        <f t="shared" si="31"/>
        <v/>
      </c>
    </row>
    <row r="579" spans="1:7" customFormat="1" x14ac:dyDescent="0.25">
      <c r="A579" s="22" t="s">
        <v>1443</v>
      </c>
      <c r="B579" s="39" t="s">
        <v>1118</v>
      </c>
      <c r="C579" s="94"/>
      <c r="D579" s="95"/>
      <c r="E579" s="28"/>
      <c r="F579" s="100" t="str">
        <f t="shared" si="30"/>
        <v/>
      </c>
      <c r="G579" s="100" t="str">
        <f t="shared" si="31"/>
        <v/>
      </c>
    </row>
    <row r="580" spans="1:7" customFormat="1" x14ac:dyDescent="0.25">
      <c r="A580" s="22" t="s">
        <v>1444</v>
      </c>
      <c r="B580" s="39" t="s">
        <v>1524</v>
      </c>
      <c r="C580" s="94"/>
      <c r="D580" s="22"/>
      <c r="E580" s="28"/>
      <c r="F580" s="100" t="str">
        <f t="shared" si="30"/>
        <v/>
      </c>
      <c r="G580" s="100" t="str">
        <f t="shared" si="31"/>
        <v/>
      </c>
    </row>
    <row r="581" spans="1:7" customFormat="1" x14ac:dyDescent="0.25">
      <c r="A581" s="22" t="s">
        <v>1445</v>
      </c>
      <c r="B581" s="22" t="s">
        <v>1527</v>
      </c>
      <c r="C581" s="94"/>
      <c r="D581" s="22"/>
      <c r="F581" s="100" t="str">
        <f t="shared" si="30"/>
        <v/>
      </c>
      <c r="G581" s="100" t="str">
        <f t="shared" si="31"/>
        <v/>
      </c>
    </row>
    <row r="582" spans="1:7" customFormat="1" x14ac:dyDescent="0.25">
      <c r="A582" s="22" t="s">
        <v>1446</v>
      </c>
      <c r="B582" s="22" t="s">
        <v>1525</v>
      </c>
      <c r="C582" s="94"/>
      <c r="D582" s="22"/>
      <c r="F582" s="100" t="str">
        <f t="shared" si="30"/>
        <v/>
      </c>
      <c r="G582" s="100" t="str">
        <f t="shared" si="31"/>
        <v/>
      </c>
    </row>
    <row r="583" spans="1:7" customFormat="1" x14ac:dyDescent="0.25">
      <c r="A583" s="22" t="s">
        <v>1536</v>
      </c>
      <c r="B583" s="39" t="s">
        <v>1526</v>
      </c>
      <c r="C583" s="94"/>
      <c r="D583" s="22"/>
      <c r="E583" s="28"/>
      <c r="F583" s="100" t="str">
        <f t="shared" si="30"/>
        <v/>
      </c>
      <c r="G583" s="100" t="str">
        <f t="shared" si="31"/>
        <v/>
      </c>
    </row>
    <row r="584" spans="1:7" customFormat="1" x14ac:dyDescent="0.25">
      <c r="A584" s="22" t="s">
        <v>1537</v>
      </c>
      <c r="B584" s="22" t="s">
        <v>1163</v>
      </c>
      <c r="C584" s="94"/>
      <c r="D584" s="95"/>
      <c r="E584" s="28"/>
      <c r="F584" s="100" t="str">
        <f t="shared" si="30"/>
        <v/>
      </c>
      <c r="G584" s="100" t="str">
        <f t="shared" si="31"/>
        <v/>
      </c>
    </row>
    <row r="585" spans="1:7" customFormat="1" x14ac:dyDescent="0.25">
      <c r="A585" s="22" t="s">
        <v>1538</v>
      </c>
      <c r="B585" s="39" t="s">
        <v>89</v>
      </c>
      <c r="C585" s="94">
        <f>SUM(C572:C584)</f>
        <v>0</v>
      </c>
      <c r="D585" s="95">
        <f>SUM(D572:D584)</f>
        <v>0</v>
      </c>
      <c r="E585" s="28"/>
      <c r="F585" s="91">
        <f>SUM(F572:F584)</f>
        <v>0</v>
      </c>
      <c r="G585" s="91">
        <f>SUM(G572:G584)</f>
        <v>0</v>
      </c>
    </row>
    <row r="586" spans="1:7" customFormat="1" x14ac:dyDescent="0.25">
      <c r="A586" s="22" t="s">
        <v>1447</v>
      </c>
      <c r="B586" s="39"/>
      <c r="C586" s="94"/>
      <c r="D586" s="95"/>
      <c r="E586" s="28"/>
      <c r="F586" s="100"/>
      <c r="G586" s="100"/>
    </row>
    <row r="587" spans="1:7" customFormat="1" x14ac:dyDescent="0.25">
      <c r="A587" s="22" t="s">
        <v>1539</v>
      </c>
      <c r="B587" s="39"/>
      <c r="C587" s="94"/>
      <c r="D587" s="95"/>
      <c r="E587" s="28"/>
      <c r="F587" s="100"/>
      <c r="G587" s="100"/>
    </row>
    <row r="588" spans="1:7" customFormat="1" x14ac:dyDescent="0.25">
      <c r="A588" s="22" t="s">
        <v>1540</v>
      </c>
      <c r="B588" s="39"/>
      <c r="C588" s="94"/>
      <c r="D588" s="95"/>
      <c r="E588" s="28"/>
      <c r="F588" s="100"/>
      <c r="G588" s="100"/>
    </row>
    <row r="589" spans="1:7" customFormat="1" x14ac:dyDescent="0.25">
      <c r="A589" s="22" t="s">
        <v>1541</v>
      </c>
      <c r="B589" s="39"/>
      <c r="C589" s="94"/>
      <c r="D589" s="95"/>
      <c r="E589" s="28"/>
      <c r="F589" s="100"/>
      <c r="G589" s="100"/>
    </row>
    <row r="590" spans="1:7" customFormat="1" x14ac:dyDescent="0.25">
      <c r="A590" s="22" t="s">
        <v>1542</v>
      </c>
      <c r="B590" s="39"/>
      <c r="C590" s="94"/>
      <c r="D590" s="95"/>
      <c r="E590" s="28"/>
      <c r="F590" s="100"/>
      <c r="G590" s="100"/>
    </row>
    <row r="591" spans="1:7" customFormat="1" x14ac:dyDescent="0.25">
      <c r="A591" s="22" t="s">
        <v>1543</v>
      </c>
      <c r="B591" s="39"/>
      <c r="C591" s="94"/>
      <c r="D591" s="95"/>
      <c r="E591" s="28"/>
      <c r="F591" s="100" t="str">
        <f>IF($C$585=0,"",IF(C591="[for completion]","",IF(C591="","",C591/$C$585)))</f>
        <v/>
      </c>
      <c r="G591" s="100" t="str">
        <f>IF($D$585=0,"",IF(D591="[for completion]","",IF(D591="","",D591/$D$585)))</f>
        <v/>
      </c>
    </row>
    <row r="592" spans="1:7" customFormat="1" x14ac:dyDescent="0.25">
      <c r="A592" s="22" t="s">
        <v>1544</v>
      </c>
    </row>
    <row r="593" spans="1:7" customFormat="1" x14ac:dyDescent="0.25">
      <c r="A593" s="22" t="s">
        <v>1545</v>
      </c>
    </row>
    <row r="594" spans="1:7" x14ac:dyDescent="0.25">
      <c r="A594" s="22" t="s">
        <v>1546</v>
      </c>
    </row>
    <row r="595" spans="1:7" x14ac:dyDescent="0.25">
      <c r="A595" s="22" t="s">
        <v>1548</v>
      </c>
    </row>
    <row r="596" spans="1:7" x14ac:dyDescent="0.25">
      <c r="A596" s="99"/>
      <c r="B596" s="99" t="s">
        <v>1329</v>
      </c>
      <c r="C596" s="41" t="s">
        <v>59</v>
      </c>
      <c r="D596" s="41" t="s">
        <v>1121</v>
      </c>
      <c r="E596" s="41"/>
      <c r="F596" s="41" t="s">
        <v>414</v>
      </c>
      <c r="G596" s="41" t="s">
        <v>1123</v>
      </c>
    </row>
    <row r="597" spans="1:7" x14ac:dyDescent="0.25">
      <c r="A597" s="22" t="s">
        <v>1448</v>
      </c>
      <c r="B597" s="39" t="s">
        <v>1241</v>
      </c>
      <c r="C597" s="94"/>
      <c r="D597" s="95"/>
      <c r="E597" s="28"/>
      <c r="F597" s="100" t="str">
        <f>IF($C$601=0,"",IF(C597="[for completion]","",IF(C597="","",C597/$C$601)))</f>
        <v/>
      </c>
      <c r="G597" s="100" t="str">
        <f>IF($D$601=0,"",IF(D597="[for completion]","",IF(D597="","",D597/$D$601)))</f>
        <v/>
      </c>
    </row>
    <row r="598" spans="1:7" x14ac:dyDescent="0.25">
      <c r="A598" s="22" t="s">
        <v>1449</v>
      </c>
      <c r="B598" s="112" t="s">
        <v>1242</v>
      </c>
      <c r="C598" s="94"/>
      <c r="D598" s="95"/>
      <c r="E598" s="28"/>
      <c r="F598" s="100" t="str">
        <f>IF($C$601=0,"",IF(C598="[for completion]","",IF(C598="","",C598/$C$601)))</f>
        <v/>
      </c>
      <c r="G598" s="100" t="str">
        <f>IF($D$601=0,"",IF(D598="[for completion]","",IF(D598="","",D598/$D$601)))</f>
        <v/>
      </c>
    </row>
    <row r="599" spans="1:7" x14ac:dyDescent="0.25">
      <c r="A599" s="22" t="s">
        <v>1450</v>
      </c>
      <c r="B599" s="39" t="s">
        <v>1120</v>
      </c>
      <c r="C599" s="94"/>
      <c r="D599" s="95"/>
      <c r="E599" s="28"/>
      <c r="F599" s="100" t="str">
        <f>IF($C$601=0,"",IF(C599="[for completion]","",IF(C599="","",C599/$C$601)))</f>
        <v/>
      </c>
      <c r="G599" s="100" t="str">
        <f>IF($D$601=0,"",IF(D599="[for completion]","",IF(D599="","",D599/$D$601)))</f>
        <v/>
      </c>
    </row>
    <row r="600" spans="1:7" x14ac:dyDescent="0.25">
      <c r="A600" s="22" t="s">
        <v>1451</v>
      </c>
      <c r="B600" s="22" t="s">
        <v>1163</v>
      </c>
      <c r="C600" s="94"/>
      <c r="D600" s="95"/>
      <c r="E600" s="28"/>
      <c r="F600" s="100" t="str">
        <f>IF($C$601=0,"",IF(C600="[for completion]","",IF(C600="","",C600/$C$601)))</f>
        <v/>
      </c>
      <c r="G600" s="100" t="str">
        <f>IF($D$601=0,"",IF(D600="[for completion]","",IF(D600="","",D600/$D$601)))</f>
        <v/>
      </c>
    </row>
    <row r="601" spans="1:7" x14ac:dyDescent="0.25">
      <c r="A601" s="22" t="s">
        <v>1452</v>
      </c>
      <c r="B601" s="39" t="s">
        <v>89</v>
      </c>
      <c r="C601" s="94">
        <f>SUM(C597:C600)</f>
        <v>0</v>
      </c>
      <c r="D601" s="95">
        <f>SUM(D597:D600)</f>
        <v>0</v>
      </c>
      <c r="E601" s="28"/>
      <c r="F601" s="91">
        <f>SUM(F597:F600)</f>
        <v>0</v>
      </c>
      <c r="G601" s="91">
        <f>SUM(G597:G600)</f>
        <v>0</v>
      </c>
    </row>
    <row r="603" spans="1:7" x14ac:dyDescent="0.25">
      <c r="A603" s="99"/>
      <c r="B603" s="99" t="s">
        <v>1587</v>
      </c>
      <c r="C603" s="99" t="s">
        <v>1514</v>
      </c>
      <c r="D603" s="99" t="s">
        <v>1517</v>
      </c>
      <c r="E603" s="99"/>
      <c r="F603" s="99" t="s">
        <v>1516</v>
      </c>
      <c r="G603" s="42" t="s">
        <v>1599</v>
      </c>
    </row>
    <row r="604" spans="1:7" x14ac:dyDescent="0.25">
      <c r="A604" s="22" t="s">
        <v>1454</v>
      </c>
      <c r="B604" s="39" t="s">
        <v>689</v>
      </c>
      <c r="C604" s="114"/>
      <c r="D604" s="114"/>
      <c r="E604" s="126"/>
      <c r="F604" s="114"/>
      <c r="G604" s="114"/>
    </row>
    <row r="605" spans="1:7" x14ac:dyDescent="0.25">
      <c r="A605" s="22" t="s">
        <v>1455</v>
      </c>
      <c r="B605" s="39" t="s">
        <v>690</v>
      </c>
      <c r="C605" s="114"/>
      <c r="D605" s="114"/>
      <c r="E605" s="126"/>
      <c r="F605" s="114"/>
      <c r="G605" s="114"/>
    </row>
    <row r="606" spans="1:7" x14ac:dyDescent="0.25">
      <c r="A606" s="22" t="s">
        <v>1456</v>
      </c>
      <c r="B606" s="39" t="s">
        <v>691</v>
      </c>
      <c r="C606" s="114"/>
      <c r="D606" s="114"/>
      <c r="E606" s="126"/>
      <c r="F606" s="114"/>
      <c r="G606" s="114"/>
    </row>
    <row r="607" spans="1:7" x14ac:dyDescent="0.25">
      <c r="A607" s="22" t="s">
        <v>1457</v>
      </c>
      <c r="B607" s="39" t="s">
        <v>692</v>
      </c>
      <c r="C607" s="114"/>
      <c r="D607" s="114"/>
      <c r="E607" s="126"/>
      <c r="F607" s="114"/>
      <c r="G607" s="114"/>
    </row>
    <row r="608" spans="1:7" x14ac:dyDescent="0.25">
      <c r="A608" s="22" t="s">
        <v>1458</v>
      </c>
      <c r="B608" s="39" t="s">
        <v>693</v>
      </c>
      <c r="C608" s="114"/>
      <c r="D608" s="114"/>
      <c r="E608" s="126"/>
      <c r="F608" s="114"/>
      <c r="G608" s="114"/>
    </row>
    <row r="609" spans="1:7" x14ac:dyDescent="0.25">
      <c r="A609" s="22" t="s">
        <v>1459</v>
      </c>
      <c r="B609" s="39" t="s">
        <v>694</v>
      </c>
      <c r="C609" s="114"/>
      <c r="D609" s="114"/>
      <c r="E609" s="126"/>
      <c r="F609" s="114"/>
      <c r="G609" s="114"/>
    </row>
    <row r="610" spans="1:7" x14ac:dyDescent="0.25">
      <c r="A610" s="22" t="s">
        <v>1460</v>
      </c>
      <c r="B610" s="39" t="s">
        <v>695</v>
      </c>
      <c r="C610" s="114"/>
      <c r="D610" s="114"/>
      <c r="E610" s="126"/>
      <c r="F610" s="114"/>
      <c r="G610" s="114"/>
    </row>
    <row r="611" spans="1:7" x14ac:dyDescent="0.25">
      <c r="A611" s="22" t="s">
        <v>1461</v>
      </c>
      <c r="B611" s="39" t="s">
        <v>1238</v>
      </c>
      <c r="C611" s="114"/>
      <c r="D611" s="114"/>
      <c r="E611" s="126"/>
      <c r="F611" s="114"/>
      <c r="G611" s="114"/>
    </row>
    <row r="612" spans="1:7" x14ac:dyDescent="0.25">
      <c r="A612" s="22" t="s">
        <v>1462</v>
      </c>
      <c r="B612" s="39" t="s">
        <v>1239</v>
      </c>
      <c r="C612" s="114"/>
      <c r="D612" s="114"/>
      <c r="E612" s="126"/>
      <c r="F612" s="114"/>
      <c r="G612" s="114"/>
    </row>
    <row r="613" spans="1:7" x14ac:dyDescent="0.25">
      <c r="A613" s="22" t="s">
        <v>1463</v>
      </c>
      <c r="B613" s="39" t="s">
        <v>1240</v>
      </c>
      <c r="C613" s="114"/>
      <c r="D613" s="114"/>
      <c r="E613" s="126"/>
      <c r="F613" s="114"/>
      <c r="G613" s="114"/>
    </row>
    <row r="614" spans="1:7" x14ac:dyDescent="0.25">
      <c r="A614" s="22" t="s">
        <v>1464</v>
      </c>
      <c r="B614" s="39" t="s">
        <v>696</v>
      </c>
      <c r="C614" s="114"/>
      <c r="D614" s="114"/>
      <c r="E614" s="126"/>
      <c r="F614" s="114"/>
      <c r="G614" s="114"/>
    </row>
    <row r="615" spans="1:7" x14ac:dyDescent="0.25">
      <c r="A615" s="22" t="s">
        <v>1465</v>
      </c>
      <c r="B615" s="39" t="s">
        <v>1582</v>
      </c>
      <c r="C615" s="114"/>
      <c r="D615" s="114"/>
      <c r="E615" s="126"/>
      <c r="F615" s="114"/>
      <c r="G615" s="114"/>
    </row>
    <row r="616" spans="1:7" x14ac:dyDescent="0.25">
      <c r="A616" s="22" t="s">
        <v>1466</v>
      </c>
      <c r="B616" s="39" t="s">
        <v>87</v>
      </c>
      <c r="C616" s="114"/>
      <c r="D616" s="114"/>
      <c r="E616" s="126"/>
      <c r="F616" s="114"/>
      <c r="G616" s="114"/>
    </row>
    <row r="617" spans="1:7" x14ac:dyDescent="0.25">
      <c r="A617" s="22" t="s">
        <v>1467</v>
      </c>
      <c r="B617" s="39" t="s">
        <v>89</v>
      </c>
      <c r="C617" s="94">
        <f>SUM(C604:C616)</f>
        <v>0</v>
      </c>
      <c r="D617" s="94">
        <f>SUM(D604:D616)</f>
        <v>0</v>
      </c>
      <c r="E617" s="20"/>
      <c r="F617" s="94"/>
      <c r="G617" s="100" t="str">
        <f>IF($D$393=0,"",IF(#REF!="[For completion]","",#REF!/$D$393))</f>
        <v/>
      </c>
    </row>
    <row r="618" spans="1:7" x14ac:dyDescent="0.25">
      <c r="A618" s="22" t="s">
        <v>1468</v>
      </c>
      <c r="B618" s="22" t="s">
        <v>1513</v>
      </c>
      <c r="C618"/>
      <c r="D618"/>
      <c r="E618"/>
      <c r="F618" s="114"/>
      <c r="G618" s="100" t="str">
        <f>IF($D$622=0,"",IF(D617="[for completion]","",IF(D617="","",D617/$D$622)))</f>
        <v/>
      </c>
    </row>
    <row r="619" spans="1:7" x14ac:dyDescent="0.25">
      <c r="A619" s="22" t="s">
        <v>1469</v>
      </c>
      <c r="G619" s="100" t="str">
        <f>IF($D$622=0,"",IF(D618="[for completion]","",IF(D618="","",D618/$D$622)))</f>
        <v/>
      </c>
    </row>
    <row r="620" spans="1:7" x14ac:dyDescent="0.25">
      <c r="A620" s="22" t="s">
        <v>1470</v>
      </c>
      <c r="B620" s="39"/>
      <c r="C620" s="94"/>
      <c r="D620" s="95"/>
      <c r="E620" s="20"/>
      <c r="F620" s="100"/>
      <c r="G620" s="100" t="str">
        <f t="shared" ref="G620:G622" si="32">IF($D$622=0,"",IF(D620="[for completion]","",IF(D620="","",D620/$D$622)))</f>
        <v/>
      </c>
    </row>
    <row r="621" spans="1:7" x14ac:dyDescent="0.25">
      <c r="A621" s="22" t="s">
        <v>1471</v>
      </c>
      <c r="B621" s="39"/>
      <c r="C621" s="94"/>
      <c r="D621" s="95"/>
      <c r="E621" s="20"/>
      <c r="F621" s="100"/>
      <c r="G621" s="100" t="str">
        <f t="shared" si="32"/>
        <v/>
      </c>
    </row>
    <row r="622" spans="1:7" x14ac:dyDescent="0.25">
      <c r="A622" s="22" t="s">
        <v>1472</v>
      </c>
      <c r="B622" s="39"/>
      <c r="C622" s="94"/>
      <c r="D622" s="95"/>
      <c r="E622" s="20"/>
      <c r="F622" s="100"/>
      <c r="G622" s="100"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61" sqref="C61"/>
    </sheetView>
  </sheetViews>
  <sheetFormatPr defaultColWidth="11.42578125" defaultRowHeight="15" outlineLevelRow="1" x14ac:dyDescent="0.25"/>
  <cols>
    <col min="1" max="1" width="16.28515625" customWidth="1"/>
    <col min="2" max="2" width="89.7109375" style="22" bestFit="1" customWidth="1"/>
    <col min="3" max="3" width="134.7109375" customWidth="1"/>
  </cols>
  <sheetData>
    <row r="1" spans="1:3" ht="31.5" x14ac:dyDescent="0.25">
      <c r="A1" s="19" t="s">
        <v>700</v>
      </c>
      <c r="B1" s="19"/>
      <c r="C1" s="134" t="s">
        <v>1603</v>
      </c>
    </row>
    <row r="2" spans="1:3" x14ac:dyDescent="0.25">
      <c r="B2" s="20"/>
      <c r="C2" s="20"/>
    </row>
    <row r="3" spans="1:3" x14ac:dyDescent="0.25">
      <c r="A3" s="65" t="s">
        <v>701</v>
      </c>
      <c r="B3" s="66"/>
      <c r="C3" s="20"/>
    </row>
    <row r="4" spans="1:3" x14ac:dyDescent="0.25">
      <c r="C4" s="20"/>
    </row>
    <row r="5" spans="1:3" ht="37.5" x14ac:dyDescent="0.25">
      <c r="A5" s="33" t="s">
        <v>30</v>
      </c>
      <c r="B5" s="33" t="s">
        <v>702</v>
      </c>
      <c r="C5" s="67" t="s">
        <v>1066</v>
      </c>
    </row>
    <row r="6" spans="1:3" ht="30" x14ac:dyDescent="0.25">
      <c r="A6" s="1" t="s">
        <v>703</v>
      </c>
      <c r="B6" s="36" t="s">
        <v>1551</v>
      </c>
      <c r="C6" s="127" t="s">
        <v>1668</v>
      </c>
    </row>
    <row r="7" spans="1:3" ht="30" x14ac:dyDescent="0.25">
      <c r="A7" s="1" t="s">
        <v>704</v>
      </c>
      <c r="B7" s="36" t="s">
        <v>1553</v>
      </c>
      <c r="C7" s="127" t="s">
        <v>1669</v>
      </c>
    </row>
    <row r="8" spans="1:3" ht="30" x14ac:dyDescent="0.25">
      <c r="A8" s="1" t="s">
        <v>705</v>
      </c>
      <c r="B8" s="36" t="s">
        <v>1552</v>
      </c>
      <c r="C8" s="127" t="s">
        <v>1670</v>
      </c>
    </row>
    <row r="9" spans="1:3" x14ac:dyDescent="0.25">
      <c r="A9" s="1" t="s">
        <v>706</v>
      </c>
      <c r="B9" s="36" t="s">
        <v>707</v>
      </c>
      <c r="C9" s="144" t="s">
        <v>1638</v>
      </c>
    </row>
    <row r="10" spans="1:3" ht="30" x14ac:dyDescent="0.25">
      <c r="A10" s="1" t="s">
        <v>708</v>
      </c>
      <c r="B10" s="36" t="s">
        <v>919</v>
      </c>
      <c r="C10" s="144" t="s">
        <v>1639</v>
      </c>
    </row>
    <row r="11" spans="1:3" ht="105" x14ac:dyDescent="0.25">
      <c r="A11" s="1" t="s">
        <v>709</v>
      </c>
      <c r="B11" s="36" t="s">
        <v>710</v>
      </c>
      <c r="C11" s="144" t="s">
        <v>1640</v>
      </c>
    </row>
    <row r="12" spans="1:3" ht="165" x14ac:dyDescent="0.25">
      <c r="A12" s="1" t="s">
        <v>711</v>
      </c>
      <c r="B12" s="36" t="s">
        <v>1511</v>
      </c>
      <c r="C12" s="144" t="s">
        <v>1641</v>
      </c>
    </row>
    <row r="13" spans="1:3" ht="30" x14ac:dyDescent="0.25">
      <c r="A13" s="1" t="s">
        <v>713</v>
      </c>
      <c r="B13" s="36" t="s">
        <v>712</v>
      </c>
      <c r="C13" s="144" t="s">
        <v>1642</v>
      </c>
    </row>
    <row r="14" spans="1:3" ht="60" x14ac:dyDescent="0.25">
      <c r="A14" s="1" t="s">
        <v>715</v>
      </c>
      <c r="B14" s="36" t="s">
        <v>714</v>
      </c>
      <c r="C14" s="144" t="s">
        <v>1643</v>
      </c>
    </row>
    <row r="15" spans="1:3" ht="60" x14ac:dyDescent="0.25">
      <c r="A15" s="1" t="s">
        <v>717</v>
      </c>
      <c r="B15" s="36" t="s">
        <v>716</v>
      </c>
      <c r="C15" s="144" t="s">
        <v>1644</v>
      </c>
    </row>
    <row r="16" spans="1:3" x14ac:dyDescent="0.25">
      <c r="A16" s="1" t="s">
        <v>719</v>
      </c>
      <c r="B16" s="36" t="s">
        <v>718</v>
      </c>
      <c r="C16" s="144" t="s">
        <v>1645</v>
      </c>
    </row>
    <row r="17" spans="1:3" ht="30" x14ac:dyDescent="0.25">
      <c r="A17" s="1" t="s">
        <v>721</v>
      </c>
      <c r="B17" s="40" t="s">
        <v>720</v>
      </c>
      <c r="C17" s="144" t="s">
        <v>1646</v>
      </c>
    </row>
    <row r="18" spans="1:3" ht="105" x14ac:dyDescent="0.25">
      <c r="A18" s="1" t="s">
        <v>723</v>
      </c>
      <c r="B18" s="40" t="s">
        <v>722</v>
      </c>
      <c r="C18" s="144" t="s">
        <v>1647</v>
      </c>
    </row>
    <row r="19" spans="1:3" x14ac:dyDescent="0.25">
      <c r="A19" s="1" t="s">
        <v>1510</v>
      </c>
      <c r="B19" s="40" t="s">
        <v>724</v>
      </c>
      <c r="C19" s="144" t="s">
        <v>1648</v>
      </c>
    </row>
    <row r="20" spans="1:3" ht="150" x14ac:dyDescent="0.25">
      <c r="A20" s="1" t="s">
        <v>1512</v>
      </c>
      <c r="B20" s="36" t="s">
        <v>1509</v>
      </c>
      <c r="C20" s="144" t="s">
        <v>1649</v>
      </c>
    </row>
    <row r="21" spans="1:3" ht="30" x14ac:dyDescent="0.25">
      <c r="A21" s="1" t="s">
        <v>725</v>
      </c>
      <c r="B21" s="145" t="s">
        <v>1651</v>
      </c>
      <c r="C21" s="144" t="s">
        <v>1650</v>
      </c>
    </row>
    <row r="22" spans="1:3" x14ac:dyDescent="0.25">
      <c r="A22" s="1" t="s">
        <v>726</v>
      </c>
      <c r="B22" s="128"/>
      <c r="C22" s="128"/>
    </row>
    <row r="23" spans="1:3" outlineLevel="1" x14ac:dyDescent="0.25">
      <c r="A23" s="1" t="s">
        <v>727</v>
      </c>
      <c r="B23" s="113"/>
      <c r="C23" s="113"/>
    </row>
    <row r="24" spans="1:3" outlineLevel="1" x14ac:dyDescent="0.25">
      <c r="A24" s="1" t="s">
        <v>728</v>
      </c>
      <c r="B24" s="64"/>
      <c r="C24" s="113"/>
    </row>
    <row r="25" spans="1:3" outlineLevel="1" x14ac:dyDescent="0.25">
      <c r="A25" s="1" t="s">
        <v>729</v>
      </c>
      <c r="B25" s="64"/>
      <c r="C25" s="113"/>
    </row>
    <row r="26" spans="1:3" outlineLevel="1" x14ac:dyDescent="0.25">
      <c r="A26" s="1" t="s">
        <v>1295</v>
      </c>
      <c r="B26" s="64"/>
      <c r="C26" s="113"/>
    </row>
    <row r="27" spans="1:3" outlineLevel="1" x14ac:dyDescent="0.25">
      <c r="A27" s="1" t="s">
        <v>1296</v>
      </c>
      <c r="B27" s="64"/>
      <c r="C27" s="113"/>
    </row>
    <row r="28" spans="1:3" ht="18.75" outlineLevel="1" x14ac:dyDescent="0.25">
      <c r="A28" s="33"/>
      <c r="B28" s="33" t="s">
        <v>1249</v>
      </c>
      <c r="C28" s="67" t="s">
        <v>1066</v>
      </c>
    </row>
    <row r="29" spans="1:3" outlineLevel="1" x14ac:dyDescent="0.25">
      <c r="A29" s="1" t="s">
        <v>731</v>
      </c>
      <c r="B29" s="36" t="s">
        <v>1247</v>
      </c>
      <c r="C29" s="113"/>
    </row>
    <row r="30" spans="1:3" outlineLevel="1" x14ac:dyDescent="0.25">
      <c r="A30" s="1" t="s">
        <v>734</v>
      </c>
      <c r="B30" s="36" t="s">
        <v>1248</v>
      </c>
      <c r="C30" s="113"/>
    </row>
    <row r="31" spans="1:3" outlineLevel="1" x14ac:dyDescent="0.25">
      <c r="A31" s="1" t="s">
        <v>737</v>
      </c>
      <c r="B31" s="36" t="s">
        <v>1246</v>
      </c>
      <c r="C31" s="113"/>
    </row>
    <row r="32" spans="1:3" ht="30" outlineLevel="1" x14ac:dyDescent="0.25">
      <c r="A32" s="1" t="s">
        <v>740</v>
      </c>
      <c r="B32" s="130" t="s">
        <v>1585</v>
      </c>
      <c r="C32" s="113"/>
    </row>
    <row r="33" spans="1:3" outlineLevel="1" x14ac:dyDescent="0.25">
      <c r="A33" s="1" t="s">
        <v>741</v>
      </c>
      <c r="B33" s="129"/>
      <c r="C33" s="113"/>
    </row>
    <row r="34" spans="1:3" outlineLevel="1" x14ac:dyDescent="0.25">
      <c r="A34" s="1" t="s">
        <v>1053</v>
      </c>
      <c r="B34" s="129"/>
      <c r="C34" s="113"/>
    </row>
    <row r="35" spans="1:3" outlineLevel="1" x14ac:dyDescent="0.25">
      <c r="A35" s="1" t="s">
        <v>1260</v>
      </c>
      <c r="B35" s="129"/>
      <c r="C35" s="113"/>
    </row>
    <row r="36" spans="1:3" outlineLevel="1" x14ac:dyDescent="0.25">
      <c r="A36" s="1" t="s">
        <v>1261</v>
      </c>
      <c r="B36" s="129"/>
      <c r="C36" s="113"/>
    </row>
    <row r="37" spans="1:3" outlineLevel="1" x14ac:dyDescent="0.25">
      <c r="A37" s="1" t="s">
        <v>1262</v>
      </c>
      <c r="B37" s="129"/>
      <c r="C37" s="113"/>
    </row>
    <row r="38" spans="1:3" outlineLevel="1" x14ac:dyDescent="0.25">
      <c r="A38" s="1" t="s">
        <v>1263</v>
      </c>
      <c r="B38" s="129"/>
      <c r="C38" s="113"/>
    </row>
    <row r="39" spans="1:3" outlineLevel="1" x14ac:dyDescent="0.25">
      <c r="A39" s="1" t="s">
        <v>1264</v>
      </c>
      <c r="B39" s="129"/>
      <c r="C39" s="113"/>
    </row>
    <row r="40" spans="1:3" outlineLevel="1" x14ac:dyDescent="0.25">
      <c r="A40" s="1" t="s">
        <v>1265</v>
      </c>
      <c r="B40"/>
      <c r="C40" s="113"/>
    </row>
    <row r="41" spans="1:3" outlineLevel="1" x14ac:dyDescent="0.25">
      <c r="A41" s="1" t="s">
        <v>1266</v>
      </c>
      <c r="B41" s="129"/>
      <c r="C41" s="113"/>
    </row>
    <row r="42" spans="1:3" outlineLevel="1" x14ac:dyDescent="0.25">
      <c r="A42" s="1" t="s">
        <v>1267</v>
      </c>
      <c r="B42" s="129"/>
      <c r="C42" s="113"/>
    </row>
    <row r="43" spans="1:3" outlineLevel="1" x14ac:dyDescent="0.25">
      <c r="A43" s="1" t="s">
        <v>1268</v>
      </c>
      <c r="B43" s="129"/>
      <c r="C43" s="113"/>
    </row>
    <row r="44" spans="1:3" ht="18.75" x14ac:dyDescent="0.25">
      <c r="A44" s="33"/>
      <c r="B44" s="33" t="s">
        <v>1250</v>
      </c>
      <c r="C44" s="67" t="s">
        <v>730</v>
      </c>
    </row>
    <row r="45" spans="1:3" x14ac:dyDescent="0.25">
      <c r="A45" s="1" t="s">
        <v>742</v>
      </c>
      <c r="B45" s="40" t="s">
        <v>732</v>
      </c>
      <c r="C45" s="22" t="s">
        <v>733</v>
      </c>
    </row>
    <row r="46" spans="1:3" x14ac:dyDescent="0.25">
      <c r="A46" s="1" t="s">
        <v>1252</v>
      </c>
      <c r="B46" s="40" t="s">
        <v>735</v>
      </c>
      <c r="C46" s="22" t="s">
        <v>736</v>
      </c>
    </row>
    <row r="47" spans="1:3" x14ac:dyDescent="0.25">
      <c r="A47" s="1" t="s">
        <v>1253</v>
      </c>
      <c r="B47" s="40" t="s">
        <v>738</v>
      </c>
      <c r="C47" s="22" t="s">
        <v>739</v>
      </c>
    </row>
    <row r="48" spans="1:3" outlineLevel="1" x14ac:dyDescent="0.25">
      <c r="A48" s="1" t="s">
        <v>743</v>
      </c>
      <c r="B48" s="130" t="s">
        <v>1595</v>
      </c>
      <c r="C48" s="113" t="s">
        <v>1018</v>
      </c>
    </row>
    <row r="49" spans="1:3" outlineLevel="1" x14ac:dyDescent="0.25">
      <c r="A49" s="1" t="s">
        <v>744</v>
      </c>
      <c r="B49" s="116"/>
      <c r="C49" s="113"/>
    </row>
    <row r="50" spans="1:3" outlineLevel="1" x14ac:dyDescent="0.25">
      <c r="A50" s="1" t="s">
        <v>745</v>
      </c>
      <c r="B50" s="130"/>
      <c r="C50" s="113"/>
    </row>
    <row r="51" spans="1:3" ht="18.75" x14ac:dyDescent="0.25">
      <c r="A51" s="33"/>
      <c r="B51" s="33" t="s">
        <v>1251</v>
      </c>
      <c r="C51" s="67" t="s">
        <v>1066</v>
      </c>
    </row>
    <row r="52" spans="1:3" ht="180" x14ac:dyDescent="0.25">
      <c r="A52" s="1" t="s">
        <v>1254</v>
      </c>
      <c r="B52" s="36" t="s">
        <v>1652</v>
      </c>
      <c r="C52" s="147" t="s">
        <v>1653</v>
      </c>
    </row>
    <row r="53" spans="1:3" ht="195" x14ac:dyDescent="0.25">
      <c r="A53" s="1" t="s">
        <v>1255</v>
      </c>
      <c r="B53" s="130" t="s">
        <v>1654</v>
      </c>
      <c r="C53" s="146" t="s">
        <v>1655</v>
      </c>
    </row>
    <row r="54" spans="1:3" x14ac:dyDescent="0.25">
      <c r="A54" s="1" t="s">
        <v>1256</v>
      </c>
      <c r="B54" s="130" t="s">
        <v>1656</v>
      </c>
      <c r="C54" s="148" t="s">
        <v>1657</v>
      </c>
    </row>
    <row r="55" spans="1:3" x14ac:dyDescent="0.25">
      <c r="A55" s="1" t="s">
        <v>1257</v>
      </c>
      <c r="B55" s="116"/>
      <c r="C55" s="128"/>
    </row>
    <row r="56" spans="1:3" x14ac:dyDescent="0.25">
      <c r="A56" s="1" t="s">
        <v>1258</v>
      </c>
      <c r="B56" s="116"/>
      <c r="C56" s="128"/>
    </row>
    <row r="57" spans="1:3" x14ac:dyDescent="0.25">
      <c r="A57" s="1" t="s">
        <v>1259</v>
      </c>
      <c r="B57" s="116"/>
      <c r="C57" s="12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EE103-0AC6-4490-A215-FFB94BC3B833}">
  <sheetPr>
    <tabColor rgb="FF243386"/>
    <pageSetUpPr fitToPage="1"/>
  </sheetPr>
  <dimension ref="B1:AB48"/>
  <sheetViews>
    <sheetView showGridLines="0" view="pageBreakPreview" zoomScale="150" zoomScaleNormal="150" zoomScaleSheetLayoutView="150" workbookViewId="0">
      <selection activeCell="AG33" sqref="AG33"/>
    </sheetView>
  </sheetViews>
  <sheetFormatPr defaultRowHeight="15" x14ac:dyDescent="0.25"/>
  <cols>
    <col min="1" max="1" width="0.42578125" style="165" customWidth="1"/>
    <col min="2" max="2" width="0" style="165" hidden="1" customWidth="1"/>
    <col min="3" max="3" width="13.42578125" style="165" customWidth="1"/>
    <col min="4" max="4" width="3.5703125" style="165" customWidth="1"/>
    <col min="5" max="5" width="9.140625" style="165" customWidth="1"/>
    <col min="6" max="6" width="1.28515625" style="165" customWidth="1"/>
    <col min="7" max="7" width="6.42578125" style="165" customWidth="1"/>
    <col min="8" max="8" width="4.42578125" style="165" customWidth="1"/>
    <col min="9" max="9" width="0.28515625" style="165" customWidth="1"/>
    <col min="10" max="10" width="5.42578125" style="165" customWidth="1"/>
    <col min="11" max="11" width="3.140625" style="165" customWidth="1"/>
    <col min="12" max="12" width="0.140625" style="165" customWidth="1"/>
    <col min="13" max="13" width="0.42578125" style="165" customWidth="1"/>
    <col min="14" max="14" width="2" style="165" customWidth="1"/>
    <col min="15" max="15" width="2.7109375" style="165" customWidth="1"/>
    <col min="16" max="16" width="6.140625" style="165" customWidth="1"/>
    <col min="17" max="17" width="8.85546875" style="165" customWidth="1"/>
    <col min="18" max="18" width="10.42578125" style="165" customWidth="1"/>
    <col min="19" max="19" width="15.7109375" style="165" customWidth="1"/>
    <col min="20" max="20" width="3.42578125" style="165" customWidth="1"/>
    <col min="21" max="21" width="2.140625" style="165" customWidth="1"/>
    <col min="22" max="22" width="5.5703125" style="165" customWidth="1"/>
    <col min="23" max="23" width="3" style="165" customWidth="1"/>
    <col min="24" max="24" width="1.42578125" style="165" customWidth="1"/>
    <col min="25" max="25" width="1.140625" style="165" customWidth="1"/>
    <col min="26" max="27" width="0" style="165" hidden="1" customWidth="1"/>
    <col min="28" max="29" width="0.140625" style="165" customWidth="1"/>
    <col min="30" max="16384" width="9.140625" style="165"/>
  </cols>
  <sheetData>
    <row r="1" spans="2:26" ht="31.5" customHeight="1" x14ac:dyDescent="0.25">
      <c r="B1" s="162"/>
      <c r="C1" s="162"/>
      <c r="D1" s="162"/>
      <c r="E1" s="162"/>
      <c r="F1" s="162"/>
      <c r="G1" s="163" t="s">
        <v>1674</v>
      </c>
      <c r="H1" s="162"/>
      <c r="I1" s="162"/>
      <c r="J1" s="162"/>
      <c r="K1" s="162"/>
      <c r="L1" s="163" t="s">
        <v>1674</v>
      </c>
      <c r="M1" s="162"/>
      <c r="N1" s="162"/>
      <c r="O1" s="164" t="s">
        <v>1674</v>
      </c>
      <c r="P1" s="163" t="s">
        <v>1674</v>
      </c>
      <c r="Q1" s="162"/>
      <c r="R1" s="162"/>
      <c r="S1" s="162"/>
      <c r="T1" s="162"/>
      <c r="U1" s="162"/>
      <c r="V1" s="162"/>
      <c r="W1" s="162"/>
      <c r="X1" s="162"/>
      <c r="Y1" s="164" t="s">
        <v>1674</v>
      </c>
    </row>
    <row r="2" spans="2:26" ht="23.25" customHeight="1" x14ac:dyDescent="0.25">
      <c r="B2" s="166" t="s">
        <v>1675</v>
      </c>
      <c r="C2" s="162"/>
      <c r="D2" s="162"/>
      <c r="E2" s="162"/>
      <c r="F2" s="162"/>
      <c r="G2" s="162"/>
      <c r="H2" s="162"/>
      <c r="I2" s="162"/>
      <c r="J2" s="162"/>
      <c r="K2" s="162"/>
      <c r="L2" s="162"/>
      <c r="M2" s="162"/>
      <c r="N2" s="162"/>
      <c r="O2" s="162"/>
      <c r="P2" s="162"/>
      <c r="Q2" s="162"/>
      <c r="R2" s="162"/>
      <c r="S2" s="162"/>
      <c r="T2" s="162"/>
      <c r="U2" s="162"/>
      <c r="V2" s="162"/>
      <c r="W2" s="162"/>
      <c r="X2" s="162"/>
      <c r="Y2" s="162"/>
    </row>
    <row r="3" spans="2:26" ht="17.45" customHeight="1" x14ac:dyDescent="0.25">
      <c r="B3" s="167" t="s">
        <v>1676</v>
      </c>
      <c r="C3" s="162"/>
      <c r="D3" s="162"/>
      <c r="E3" s="162"/>
      <c r="F3" s="162"/>
      <c r="G3" s="162"/>
      <c r="H3" s="162"/>
      <c r="I3" s="162"/>
      <c r="J3" s="162"/>
      <c r="K3" s="162"/>
      <c r="L3" s="162"/>
      <c r="M3" s="162"/>
      <c r="N3" s="162"/>
      <c r="O3" s="168" t="s">
        <v>1674</v>
      </c>
      <c r="P3" s="169" t="s">
        <v>1677</v>
      </c>
      <c r="Q3" s="162"/>
      <c r="R3" s="162"/>
      <c r="S3" s="162"/>
      <c r="T3" s="162"/>
      <c r="U3" s="162"/>
      <c r="V3" s="162"/>
      <c r="W3" s="162"/>
      <c r="X3" s="162"/>
      <c r="Y3" s="170" t="s">
        <v>1674</v>
      </c>
    </row>
    <row r="4" spans="2:26" x14ac:dyDescent="0.25">
      <c r="B4" s="171" t="s">
        <v>1674</v>
      </c>
      <c r="C4" s="162"/>
      <c r="D4" s="162"/>
      <c r="E4" s="162"/>
      <c r="F4" s="162"/>
      <c r="G4" s="162"/>
      <c r="H4" s="162"/>
      <c r="I4" s="162"/>
      <c r="J4" s="162"/>
      <c r="K4" s="162"/>
      <c r="L4" s="162"/>
      <c r="M4" s="162"/>
      <c r="N4" s="162"/>
      <c r="O4" s="172" t="s">
        <v>1674</v>
      </c>
      <c r="P4" s="173" t="s">
        <v>1674</v>
      </c>
      <c r="Q4" s="162"/>
      <c r="R4" s="162"/>
      <c r="S4" s="162"/>
      <c r="T4" s="162"/>
      <c r="U4" s="162"/>
      <c r="V4" s="162"/>
      <c r="W4" s="162"/>
      <c r="X4" s="162"/>
      <c r="Y4" s="170" t="s">
        <v>1674</v>
      </c>
    </row>
    <row r="5" spans="2:26" ht="99.95" customHeight="1" x14ac:dyDescent="0.25">
      <c r="B5" s="174" t="s">
        <v>1678</v>
      </c>
      <c r="C5" s="162"/>
      <c r="D5" s="162"/>
      <c r="E5" s="162"/>
      <c r="F5" s="162"/>
      <c r="G5" s="162"/>
      <c r="H5" s="162"/>
      <c r="I5" s="162"/>
      <c r="J5" s="162"/>
      <c r="K5" s="162"/>
      <c r="L5" s="162"/>
      <c r="M5" s="162"/>
      <c r="N5" s="162"/>
      <c r="O5" s="162"/>
      <c r="P5" s="162"/>
      <c r="Q5" s="162"/>
      <c r="R5" s="162"/>
      <c r="S5" s="162"/>
      <c r="T5" s="162"/>
      <c r="U5" s="162"/>
      <c r="V5" s="162"/>
      <c r="W5" s="162"/>
      <c r="X5" s="162"/>
      <c r="Y5" s="162"/>
    </row>
    <row r="6" spans="2:26" ht="0" hidden="1" customHeight="1" x14ac:dyDescent="0.25"/>
    <row r="7" spans="2:26" ht="5.25" customHeight="1" x14ac:dyDescent="0.25"/>
    <row r="8" spans="2:26" x14ac:dyDescent="0.25">
      <c r="B8" s="175" t="s">
        <v>1679</v>
      </c>
      <c r="C8" s="162"/>
      <c r="D8" s="162"/>
      <c r="E8" s="162"/>
      <c r="F8" s="162"/>
      <c r="G8" s="162"/>
      <c r="H8" s="162"/>
      <c r="I8" s="162"/>
      <c r="J8" s="162"/>
      <c r="K8" s="162"/>
      <c r="L8" s="162"/>
      <c r="M8" s="162"/>
      <c r="N8" s="162"/>
      <c r="O8" s="162"/>
      <c r="P8" s="162"/>
      <c r="Q8" s="162"/>
      <c r="R8" s="162"/>
      <c r="S8" s="176" t="s">
        <v>1674</v>
      </c>
      <c r="T8" s="175" t="s">
        <v>1674</v>
      </c>
      <c r="U8" s="162"/>
      <c r="V8" s="176" t="s">
        <v>1674</v>
      </c>
      <c r="W8" s="175" t="s">
        <v>1674</v>
      </c>
      <c r="X8" s="162"/>
      <c r="Y8" s="162"/>
      <c r="Z8" s="162"/>
    </row>
    <row r="9" spans="2:26" ht="26.25" x14ac:dyDescent="0.25">
      <c r="B9" s="177" t="s">
        <v>1680</v>
      </c>
      <c r="C9" s="162"/>
      <c r="D9" s="178" t="s">
        <v>1674</v>
      </c>
      <c r="E9" s="178" t="s">
        <v>1681</v>
      </c>
      <c r="F9" s="179" t="s">
        <v>1682</v>
      </c>
      <c r="G9" s="162"/>
      <c r="H9" s="180" t="s">
        <v>1674</v>
      </c>
      <c r="I9" s="179" t="s">
        <v>1683</v>
      </c>
      <c r="J9" s="162"/>
      <c r="K9" s="162"/>
      <c r="L9" s="162"/>
      <c r="M9" s="162"/>
      <c r="N9" s="179" t="s">
        <v>1684</v>
      </c>
      <c r="O9" s="162"/>
      <c r="P9" s="162"/>
      <c r="Q9" s="178" t="s">
        <v>1685</v>
      </c>
      <c r="R9" s="178" t="s">
        <v>1686</v>
      </c>
      <c r="S9" s="178" t="s">
        <v>1687</v>
      </c>
      <c r="T9" s="179" t="s">
        <v>1688</v>
      </c>
      <c r="U9" s="162"/>
      <c r="V9" s="178" t="s">
        <v>1689</v>
      </c>
      <c r="W9" s="179" t="s">
        <v>1690</v>
      </c>
      <c r="X9" s="162"/>
      <c r="Y9" s="162"/>
      <c r="Z9" s="162"/>
    </row>
    <row r="10" spans="2:26" ht="9.9499999999999993" customHeight="1" x14ac:dyDescent="0.25">
      <c r="B10" s="181" t="s">
        <v>1691</v>
      </c>
      <c r="C10" s="162"/>
      <c r="D10" s="182" t="s">
        <v>1692</v>
      </c>
      <c r="E10" s="183" t="s">
        <v>1693</v>
      </c>
      <c r="F10" s="184" t="s">
        <v>1694</v>
      </c>
      <c r="G10" s="185"/>
      <c r="H10" s="183" t="s">
        <v>1695</v>
      </c>
      <c r="I10" s="186">
        <v>200750400</v>
      </c>
      <c r="J10" s="162"/>
      <c r="K10" s="162"/>
      <c r="L10" s="162"/>
      <c r="M10" s="162"/>
      <c r="N10" s="187">
        <v>49580</v>
      </c>
      <c r="O10" s="162"/>
      <c r="P10" s="162"/>
      <c r="Q10" s="188" t="s">
        <v>1696</v>
      </c>
      <c r="R10" s="188" t="s">
        <v>1697</v>
      </c>
      <c r="S10" s="188" t="s">
        <v>1698</v>
      </c>
      <c r="T10" s="189" t="s">
        <v>1699</v>
      </c>
      <c r="U10" s="162"/>
      <c r="V10" s="188" t="s">
        <v>1700</v>
      </c>
      <c r="W10" s="189" t="s">
        <v>1700</v>
      </c>
      <c r="X10" s="162"/>
      <c r="Y10" s="162"/>
      <c r="Z10" s="162"/>
    </row>
    <row r="11" spans="2:26" ht="9.9499999999999993" customHeight="1" x14ac:dyDescent="0.25">
      <c r="B11" s="181" t="s">
        <v>1701</v>
      </c>
      <c r="C11" s="162"/>
      <c r="D11" s="182" t="s">
        <v>1702</v>
      </c>
      <c r="E11" s="183" t="s">
        <v>1703</v>
      </c>
      <c r="F11" s="184" t="s">
        <v>1704</v>
      </c>
      <c r="G11" s="185"/>
      <c r="H11" s="183" t="s">
        <v>1695</v>
      </c>
      <c r="I11" s="186">
        <v>234400000</v>
      </c>
      <c r="J11" s="162"/>
      <c r="K11" s="162"/>
      <c r="L11" s="162"/>
      <c r="M11" s="162"/>
      <c r="N11" s="187">
        <v>46119</v>
      </c>
      <c r="O11" s="162"/>
      <c r="P11" s="162"/>
      <c r="Q11" s="188" t="s">
        <v>1705</v>
      </c>
      <c r="R11" s="188" t="s">
        <v>1697</v>
      </c>
      <c r="S11" s="188" t="s">
        <v>1706</v>
      </c>
      <c r="T11" s="189" t="s">
        <v>1699</v>
      </c>
      <c r="U11" s="162"/>
      <c r="V11" s="188" t="s">
        <v>1700</v>
      </c>
      <c r="W11" s="189" t="s">
        <v>1700</v>
      </c>
      <c r="X11" s="162"/>
      <c r="Y11" s="162"/>
      <c r="Z11" s="162"/>
    </row>
    <row r="12" spans="2:26" ht="9.9499999999999993" customHeight="1" x14ac:dyDescent="0.25">
      <c r="B12" s="181" t="s">
        <v>1707</v>
      </c>
      <c r="C12" s="162"/>
      <c r="D12" s="182" t="s">
        <v>1692</v>
      </c>
      <c r="E12" s="183" t="s">
        <v>1708</v>
      </c>
      <c r="F12" s="184" t="s">
        <v>1709</v>
      </c>
      <c r="G12" s="185"/>
      <c r="H12" s="183" t="s">
        <v>1695</v>
      </c>
      <c r="I12" s="186">
        <v>1838875000</v>
      </c>
      <c r="J12" s="162"/>
      <c r="K12" s="162"/>
      <c r="L12" s="162"/>
      <c r="M12" s="162"/>
      <c r="N12" s="187">
        <v>47277</v>
      </c>
      <c r="O12" s="162"/>
      <c r="P12" s="162"/>
      <c r="Q12" s="188" t="s">
        <v>1710</v>
      </c>
      <c r="R12" s="188" t="s">
        <v>1697</v>
      </c>
      <c r="S12" s="188" t="s">
        <v>1711</v>
      </c>
      <c r="T12" s="189" t="s">
        <v>1699</v>
      </c>
      <c r="U12" s="162"/>
      <c r="V12" s="188" t="s">
        <v>1700</v>
      </c>
      <c r="W12" s="189" t="s">
        <v>1700</v>
      </c>
      <c r="X12" s="162"/>
      <c r="Y12" s="162"/>
      <c r="Z12" s="162"/>
    </row>
    <row r="13" spans="2:26" ht="9.9499999999999993" customHeight="1" x14ac:dyDescent="0.25">
      <c r="B13" s="181" t="s">
        <v>1712</v>
      </c>
      <c r="C13" s="162"/>
      <c r="D13" s="182" t="s">
        <v>1713</v>
      </c>
      <c r="E13" s="183" t="s">
        <v>1714</v>
      </c>
      <c r="F13" s="184" t="s">
        <v>1715</v>
      </c>
      <c r="G13" s="185"/>
      <c r="H13" s="183" t="s">
        <v>1695</v>
      </c>
      <c r="I13" s="186">
        <v>2617500000</v>
      </c>
      <c r="J13" s="162"/>
      <c r="K13" s="162"/>
      <c r="L13" s="162"/>
      <c r="M13" s="162"/>
      <c r="N13" s="187">
        <v>46280</v>
      </c>
      <c r="O13" s="162"/>
      <c r="P13" s="162"/>
      <c r="Q13" s="188" t="s">
        <v>1716</v>
      </c>
      <c r="R13" s="188" t="s">
        <v>1717</v>
      </c>
      <c r="S13" s="188" t="s">
        <v>1718</v>
      </c>
      <c r="T13" s="189" t="s">
        <v>1699</v>
      </c>
      <c r="U13" s="162"/>
      <c r="V13" s="188" t="s">
        <v>1700</v>
      </c>
      <c r="W13" s="189" t="s">
        <v>1700</v>
      </c>
      <c r="X13" s="162"/>
      <c r="Y13" s="162"/>
      <c r="Z13" s="162"/>
    </row>
    <row r="14" spans="2:26" ht="9.9499999999999993" customHeight="1" x14ac:dyDescent="0.25">
      <c r="B14" s="181" t="s">
        <v>1719</v>
      </c>
      <c r="C14" s="162"/>
      <c r="D14" s="182" t="s">
        <v>1692</v>
      </c>
      <c r="E14" s="183" t="s">
        <v>1720</v>
      </c>
      <c r="F14" s="184" t="s">
        <v>1721</v>
      </c>
      <c r="G14" s="185"/>
      <c r="H14" s="183" t="s">
        <v>1695</v>
      </c>
      <c r="I14" s="186">
        <v>3905000000</v>
      </c>
      <c r="J14" s="162"/>
      <c r="K14" s="162"/>
      <c r="L14" s="162"/>
      <c r="M14" s="162"/>
      <c r="N14" s="187">
        <v>46413</v>
      </c>
      <c r="O14" s="162"/>
      <c r="P14" s="162"/>
      <c r="Q14" s="188" t="s">
        <v>1722</v>
      </c>
      <c r="R14" s="188" t="s">
        <v>1697</v>
      </c>
      <c r="S14" s="188" t="s">
        <v>1723</v>
      </c>
      <c r="T14" s="189" t="s">
        <v>1699</v>
      </c>
      <c r="U14" s="162"/>
      <c r="V14" s="188" t="s">
        <v>1700</v>
      </c>
      <c r="W14" s="189" t="s">
        <v>1700</v>
      </c>
      <c r="X14" s="162"/>
      <c r="Y14" s="162"/>
      <c r="Z14" s="162"/>
    </row>
    <row r="15" spans="2:26" ht="9.9499999999999993" customHeight="1" x14ac:dyDescent="0.25">
      <c r="B15" s="181" t="s">
        <v>1724</v>
      </c>
      <c r="C15" s="162"/>
      <c r="D15" s="182" t="s">
        <v>1713</v>
      </c>
      <c r="E15" s="183" t="s">
        <v>1725</v>
      </c>
      <c r="F15" s="184" t="s">
        <v>1726</v>
      </c>
      <c r="G15" s="185"/>
      <c r="H15" s="183" t="s">
        <v>1695</v>
      </c>
      <c r="I15" s="186">
        <v>1014900000</v>
      </c>
      <c r="J15" s="162"/>
      <c r="K15" s="162"/>
      <c r="L15" s="162"/>
      <c r="M15" s="162"/>
      <c r="N15" s="187">
        <v>46455</v>
      </c>
      <c r="O15" s="162"/>
      <c r="P15" s="162"/>
      <c r="Q15" s="188" t="s">
        <v>1716</v>
      </c>
      <c r="R15" s="188" t="s">
        <v>1717</v>
      </c>
      <c r="S15" s="188" t="s">
        <v>1727</v>
      </c>
      <c r="T15" s="189" t="s">
        <v>1699</v>
      </c>
      <c r="U15" s="162"/>
      <c r="V15" s="188" t="s">
        <v>1700</v>
      </c>
      <c r="W15" s="189" t="s">
        <v>1700</v>
      </c>
      <c r="X15" s="162"/>
      <c r="Y15" s="162"/>
      <c r="Z15" s="162"/>
    </row>
    <row r="16" spans="2:26" ht="9.9499999999999993" customHeight="1" x14ac:dyDescent="0.25">
      <c r="B16" s="181" t="s">
        <v>1728</v>
      </c>
      <c r="C16" s="162"/>
      <c r="D16" s="182" t="s">
        <v>1692</v>
      </c>
      <c r="E16" s="183" t="s">
        <v>1729</v>
      </c>
      <c r="F16" s="184" t="s">
        <v>1730</v>
      </c>
      <c r="G16" s="185"/>
      <c r="H16" s="183" t="s">
        <v>1695</v>
      </c>
      <c r="I16" s="186">
        <v>2433025000</v>
      </c>
      <c r="J16" s="162"/>
      <c r="K16" s="162"/>
      <c r="L16" s="162"/>
      <c r="M16" s="162"/>
      <c r="N16" s="187">
        <v>46117</v>
      </c>
      <c r="O16" s="162"/>
      <c r="P16" s="162"/>
      <c r="Q16" s="188" t="s">
        <v>1731</v>
      </c>
      <c r="R16" s="188" t="s">
        <v>1697</v>
      </c>
      <c r="S16" s="188" t="s">
        <v>1732</v>
      </c>
      <c r="T16" s="189" t="s">
        <v>1699</v>
      </c>
      <c r="U16" s="162"/>
      <c r="V16" s="188" t="s">
        <v>1700</v>
      </c>
      <c r="W16" s="189" t="s">
        <v>1700</v>
      </c>
      <c r="X16" s="162"/>
      <c r="Y16" s="162"/>
      <c r="Z16" s="162"/>
    </row>
    <row r="17" spans="2:26" ht="9.9499999999999993" customHeight="1" x14ac:dyDescent="0.25">
      <c r="B17" s="181" t="s">
        <v>1733</v>
      </c>
      <c r="C17" s="162"/>
      <c r="D17" s="182" t="s">
        <v>1692</v>
      </c>
      <c r="E17" s="183" t="s">
        <v>1734</v>
      </c>
      <c r="F17" s="184" t="s">
        <v>1735</v>
      </c>
      <c r="G17" s="185"/>
      <c r="H17" s="183" t="s">
        <v>1695</v>
      </c>
      <c r="I17" s="186">
        <v>1355200000</v>
      </c>
      <c r="J17" s="162"/>
      <c r="K17" s="162"/>
      <c r="L17" s="162"/>
      <c r="M17" s="162"/>
      <c r="N17" s="187">
        <v>46308</v>
      </c>
      <c r="O17" s="162"/>
      <c r="P17" s="162"/>
      <c r="Q17" s="188" t="s">
        <v>1736</v>
      </c>
      <c r="R17" s="188" t="s">
        <v>1697</v>
      </c>
      <c r="S17" s="188" t="s">
        <v>1737</v>
      </c>
      <c r="T17" s="189" t="s">
        <v>1699</v>
      </c>
      <c r="U17" s="162"/>
      <c r="V17" s="188" t="s">
        <v>1700</v>
      </c>
      <c r="W17" s="189" t="s">
        <v>1700</v>
      </c>
      <c r="X17" s="162"/>
      <c r="Y17" s="162"/>
      <c r="Z17" s="162"/>
    </row>
    <row r="18" spans="2:26" ht="9.9499999999999993" customHeight="1" x14ac:dyDescent="0.25">
      <c r="B18" s="181" t="s">
        <v>1738</v>
      </c>
      <c r="C18" s="162"/>
      <c r="D18" s="182" t="s">
        <v>1739</v>
      </c>
      <c r="E18" s="183" t="s">
        <v>1740</v>
      </c>
      <c r="F18" s="184" t="s">
        <v>1741</v>
      </c>
      <c r="G18" s="185"/>
      <c r="H18" s="183" t="s">
        <v>1695</v>
      </c>
      <c r="I18" s="186">
        <v>605500000</v>
      </c>
      <c r="J18" s="162"/>
      <c r="K18" s="162"/>
      <c r="L18" s="162"/>
      <c r="M18" s="162"/>
      <c r="N18" s="187">
        <v>45961</v>
      </c>
      <c r="O18" s="162"/>
      <c r="P18" s="162"/>
      <c r="Q18" s="188" t="s">
        <v>1742</v>
      </c>
      <c r="R18" s="188" t="s">
        <v>1717</v>
      </c>
      <c r="S18" s="188" t="s">
        <v>1743</v>
      </c>
      <c r="T18" s="189" t="s">
        <v>1699</v>
      </c>
      <c r="U18" s="162"/>
      <c r="V18" s="188" t="s">
        <v>1700</v>
      </c>
      <c r="W18" s="189" t="s">
        <v>1700</v>
      </c>
      <c r="X18" s="162"/>
      <c r="Y18" s="162"/>
      <c r="Z18" s="162"/>
    </row>
    <row r="19" spans="2:26" ht="9.9499999999999993" customHeight="1" x14ac:dyDescent="0.25">
      <c r="B19" s="181" t="s">
        <v>1744</v>
      </c>
      <c r="C19" s="162"/>
      <c r="D19" s="182" t="s">
        <v>1713</v>
      </c>
      <c r="E19" s="183" t="s">
        <v>1734</v>
      </c>
      <c r="F19" s="184" t="s">
        <v>1745</v>
      </c>
      <c r="G19" s="185"/>
      <c r="H19" s="183" t="s">
        <v>1695</v>
      </c>
      <c r="I19" s="186">
        <v>1665000000</v>
      </c>
      <c r="J19" s="162"/>
      <c r="K19" s="162"/>
      <c r="L19" s="162"/>
      <c r="M19" s="162"/>
      <c r="N19" s="187">
        <v>46005</v>
      </c>
      <c r="O19" s="162"/>
      <c r="P19" s="162"/>
      <c r="Q19" s="188" t="s">
        <v>1746</v>
      </c>
      <c r="R19" s="188" t="s">
        <v>1717</v>
      </c>
      <c r="S19" s="188" t="s">
        <v>1747</v>
      </c>
      <c r="T19" s="189" t="s">
        <v>1699</v>
      </c>
      <c r="U19" s="162"/>
      <c r="V19" s="188" t="s">
        <v>1700</v>
      </c>
      <c r="W19" s="189" t="s">
        <v>1700</v>
      </c>
      <c r="X19" s="162"/>
      <c r="Y19" s="162"/>
      <c r="Z19" s="162"/>
    </row>
    <row r="20" spans="2:26" ht="9.9499999999999993" customHeight="1" x14ac:dyDescent="0.25">
      <c r="B20" s="181" t="s">
        <v>1748</v>
      </c>
      <c r="C20" s="162"/>
      <c r="D20" s="182" t="s">
        <v>1692</v>
      </c>
      <c r="E20" s="183" t="s">
        <v>1749</v>
      </c>
      <c r="F20" s="184" t="s">
        <v>1750</v>
      </c>
      <c r="G20" s="185"/>
      <c r="H20" s="183" t="s">
        <v>1695</v>
      </c>
      <c r="I20" s="186">
        <v>2953400000</v>
      </c>
      <c r="J20" s="162"/>
      <c r="K20" s="162"/>
      <c r="L20" s="162"/>
      <c r="M20" s="162"/>
      <c r="N20" s="187">
        <v>46207</v>
      </c>
      <c r="O20" s="162"/>
      <c r="P20" s="162"/>
      <c r="Q20" s="188" t="s">
        <v>1751</v>
      </c>
      <c r="R20" s="188" t="s">
        <v>1697</v>
      </c>
      <c r="S20" s="188" t="s">
        <v>1752</v>
      </c>
      <c r="T20" s="189" t="s">
        <v>1699</v>
      </c>
      <c r="U20" s="162"/>
      <c r="V20" s="188" t="s">
        <v>1700</v>
      </c>
      <c r="W20" s="189" t="s">
        <v>1700</v>
      </c>
      <c r="X20" s="162"/>
      <c r="Y20" s="162"/>
      <c r="Z20" s="162"/>
    </row>
    <row r="21" spans="2:26" ht="9.9499999999999993" customHeight="1" x14ac:dyDescent="0.25">
      <c r="B21" s="181" t="s">
        <v>1753</v>
      </c>
      <c r="C21" s="162"/>
      <c r="D21" s="182" t="s">
        <v>1702</v>
      </c>
      <c r="E21" s="183" t="s">
        <v>1754</v>
      </c>
      <c r="F21" s="184" t="s">
        <v>1755</v>
      </c>
      <c r="G21" s="185"/>
      <c r="H21" s="183" t="s">
        <v>1695</v>
      </c>
      <c r="I21" s="186">
        <v>490262500</v>
      </c>
      <c r="J21" s="162"/>
      <c r="K21" s="162"/>
      <c r="L21" s="162"/>
      <c r="M21" s="162"/>
      <c r="N21" s="187">
        <v>46870</v>
      </c>
      <c r="O21" s="162"/>
      <c r="P21" s="162"/>
      <c r="Q21" s="190" t="s">
        <v>1756</v>
      </c>
      <c r="R21" s="188" t="s">
        <v>1697</v>
      </c>
      <c r="S21" s="188" t="s">
        <v>1757</v>
      </c>
      <c r="T21" s="189" t="s">
        <v>1699</v>
      </c>
      <c r="U21" s="162"/>
      <c r="V21" s="188" t="s">
        <v>1700</v>
      </c>
      <c r="W21" s="189" t="s">
        <v>1700</v>
      </c>
      <c r="X21" s="162"/>
      <c r="Y21" s="162"/>
      <c r="Z21" s="162"/>
    </row>
    <row r="22" spans="2:26" ht="9.9499999999999993" customHeight="1" x14ac:dyDescent="0.25">
      <c r="B22" s="181" t="s">
        <v>1758</v>
      </c>
      <c r="C22" s="162"/>
      <c r="D22" s="182" t="s">
        <v>1713</v>
      </c>
      <c r="E22" s="183" t="s">
        <v>1759</v>
      </c>
      <c r="F22" s="184" t="s">
        <v>1760</v>
      </c>
      <c r="G22" s="185"/>
      <c r="H22" s="183" t="s">
        <v>1695</v>
      </c>
      <c r="I22" s="186">
        <v>1259775000</v>
      </c>
      <c r="J22" s="162"/>
      <c r="K22" s="162"/>
      <c r="L22" s="162"/>
      <c r="M22" s="162"/>
      <c r="N22" s="187">
        <v>46632</v>
      </c>
      <c r="O22" s="162"/>
      <c r="P22" s="162"/>
      <c r="Q22" s="188" t="s">
        <v>1746</v>
      </c>
      <c r="R22" s="188" t="s">
        <v>1717</v>
      </c>
      <c r="S22" s="188" t="s">
        <v>1761</v>
      </c>
      <c r="T22" s="189" t="s">
        <v>1699</v>
      </c>
      <c r="U22" s="162"/>
      <c r="V22" s="188" t="s">
        <v>1700</v>
      </c>
      <c r="W22" s="189" t="s">
        <v>1700</v>
      </c>
      <c r="X22" s="162"/>
      <c r="Y22" s="162"/>
      <c r="Z22" s="162"/>
    </row>
    <row r="23" spans="2:26" ht="9.9499999999999993" customHeight="1" x14ac:dyDescent="0.25">
      <c r="B23" s="181" t="s">
        <v>1762</v>
      </c>
      <c r="C23" s="162"/>
      <c r="D23" s="182" t="s">
        <v>1763</v>
      </c>
      <c r="E23" s="183" t="s">
        <v>1764</v>
      </c>
      <c r="F23" s="184" t="s">
        <v>1765</v>
      </c>
      <c r="G23" s="185"/>
      <c r="H23" s="183" t="s">
        <v>1695</v>
      </c>
      <c r="I23" s="186">
        <v>333750000</v>
      </c>
      <c r="J23" s="162"/>
      <c r="K23" s="162"/>
      <c r="L23" s="162"/>
      <c r="M23" s="162"/>
      <c r="N23" s="187">
        <v>46030</v>
      </c>
      <c r="O23" s="162"/>
      <c r="P23" s="162"/>
      <c r="Q23" s="188" t="s">
        <v>1766</v>
      </c>
      <c r="R23" s="188" t="s">
        <v>1717</v>
      </c>
      <c r="S23" s="188" t="s">
        <v>1767</v>
      </c>
      <c r="T23" s="189" t="s">
        <v>1699</v>
      </c>
      <c r="U23" s="162"/>
      <c r="V23" s="188" t="s">
        <v>1700</v>
      </c>
      <c r="W23" s="189" t="s">
        <v>1700</v>
      </c>
      <c r="X23" s="162"/>
      <c r="Y23" s="162"/>
      <c r="Z23" s="162"/>
    </row>
    <row r="24" spans="2:26" ht="9.9499999999999993" customHeight="1" x14ac:dyDescent="0.25">
      <c r="B24" s="181" t="s">
        <v>1768</v>
      </c>
      <c r="C24" s="162"/>
      <c r="D24" s="182" t="s">
        <v>1763</v>
      </c>
      <c r="E24" s="183" t="s">
        <v>1734</v>
      </c>
      <c r="F24" s="184" t="s">
        <v>1769</v>
      </c>
      <c r="G24" s="185"/>
      <c r="H24" s="183" t="s">
        <v>1695</v>
      </c>
      <c r="I24" s="186">
        <v>1320000000</v>
      </c>
      <c r="J24" s="162"/>
      <c r="K24" s="162"/>
      <c r="L24" s="162"/>
      <c r="M24" s="162"/>
      <c r="N24" s="187">
        <v>46932</v>
      </c>
      <c r="O24" s="162"/>
      <c r="P24" s="162"/>
      <c r="Q24" s="188" t="s">
        <v>1770</v>
      </c>
      <c r="R24" s="188" t="s">
        <v>1697</v>
      </c>
      <c r="S24" s="188" t="s">
        <v>1771</v>
      </c>
      <c r="T24" s="189" t="s">
        <v>1699</v>
      </c>
      <c r="U24" s="162"/>
      <c r="V24" s="188" t="s">
        <v>1700</v>
      </c>
      <c r="W24" s="189" t="s">
        <v>1700</v>
      </c>
      <c r="X24" s="162"/>
      <c r="Y24" s="162"/>
      <c r="Z24" s="162"/>
    </row>
    <row r="25" spans="2:26" ht="20.100000000000001" customHeight="1" thickBot="1" x14ac:dyDescent="0.3">
      <c r="B25" s="191" t="s">
        <v>1772</v>
      </c>
      <c r="C25" s="162"/>
      <c r="D25" s="162"/>
      <c r="E25" s="162"/>
      <c r="F25" s="162"/>
      <c r="G25" s="162"/>
      <c r="H25" s="192" t="s">
        <v>1695</v>
      </c>
      <c r="I25" s="193">
        <v>22227337900</v>
      </c>
      <c r="J25" s="194"/>
      <c r="K25" s="194"/>
      <c r="L25" s="194"/>
      <c r="M25" s="194"/>
      <c r="N25" s="195" t="s">
        <v>1674</v>
      </c>
      <c r="O25" s="162"/>
      <c r="P25" s="162"/>
      <c r="Q25" s="196" t="s">
        <v>1674</v>
      </c>
      <c r="R25" s="196" t="s">
        <v>1674</v>
      </c>
      <c r="S25" s="196" t="s">
        <v>1674</v>
      </c>
      <c r="T25" s="195" t="s">
        <v>1674</v>
      </c>
      <c r="U25" s="162"/>
      <c r="V25" s="196" t="s">
        <v>1674</v>
      </c>
      <c r="W25" s="195" t="s">
        <v>1674</v>
      </c>
      <c r="X25" s="162"/>
      <c r="Y25" s="162"/>
      <c r="Z25" s="162"/>
    </row>
    <row r="26" spans="2:26" ht="15.75" thickTop="1" x14ac:dyDescent="0.25">
      <c r="B26" s="191" t="s">
        <v>1773</v>
      </c>
      <c r="C26" s="162"/>
      <c r="D26" s="162"/>
      <c r="E26" s="162"/>
      <c r="F26" s="162"/>
      <c r="G26" s="162"/>
      <c r="H26" s="197" t="s">
        <v>1674</v>
      </c>
      <c r="I26" s="198">
        <v>1.66058E-2</v>
      </c>
      <c r="J26" s="162"/>
      <c r="K26" s="162"/>
      <c r="L26" s="162"/>
      <c r="M26" s="162"/>
      <c r="N26" s="199" t="s">
        <v>1774</v>
      </c>
      <c r="O26" s="162"/>
      <c r="P26" s="162"/>
      <c r="Q26" s="162"/>
      <c r="R26" s="200">
        <v>5.5E-2</v>
      </c>
      <c r="S26" s="196" t="s">
        <v>1674</v>
      </c>
      <c r="T26" s="195" t="s">
        <v>1674</v>
      </c>
      <c r="U26" s="162"/>
      <c r="V26" s="196" t="s">
        <v>1674</v>
      </c>
      <c r="W26" s="195" t="s">
        <v>1674</v>
      </c>
      <c r="X26" s="162"/>
      <c r="Y26" s="162"/>
      <c r="Z26" s="162"/>
    </row>
    <row r="27" spans="2:26" ht="0" hidden="1" customHeight="1" x14ac:dyDescent="0.25"/>
    <row r="28" spans="2:26" ht="3.6" customHeight="1" x14ac:dyDescent="0.25"/>
    <row r="29" spans="2:26" ht="12" customHeight="1" x14ac:dyDescent="0.25">
      <c r="B29" s="201" t="s">
        <v>1775</v>
      </c>
      <c r="C29" s="162"/>
      <c r="D29" s="162"/>
      <c r="E29" s="162"/>
      <c r="F29" s="162"/>
      <c r="G29" s="162"/>
      <c r="H29" s="162"/>
      <c r="I29" s="162"/>
      <c r="J29" s="202">
        <v>17.579999999999998</v>
      </c>
      <c r="K29" s="162"/>
      <c r="L29" s="162"/>
    </row>
    <row r="30" spans="2:26" ht="12" customHeight="1" x14ac:dyDescent="0.25">
      <c r="B30" s="201" t="s">
        <v>1776</v>
      </c>
      <c r="C30" s="162"/>
      <c r="D30" s="162"/>
      <c r="E30" s="162"/>
      <c r="F30" s="162"/>
      <c r="G30" s="162"/>
      <c r="H30" s="162"/>
      <c r="I30" s="162"/>
      <c r="J30" s="202">
        <v>20</v>
      </c>
      <c r="K30" s="162"/>
      <c r="L30" s="162"/>
    </row>
    <row r="31" spans="2:26" ht="6.4" customHeight="1" x14ac:dyDescent="0.25"/>
    <row r="32" spans="2:26" ht="18.75" customHeight="1" x14ac:dyDescent="0.25">
      <c r="B32" s="203" t="s">
        <v>1777</v>
      </c>
      <c r="C32" s="162"/>
      <c r="D32" s="162"/>
      <c r="E32" s="162"/>
      <c r="F32" s="162"/>
      <c r="G32" s="162"/>
      <c r="H32" s="162"/>
      <c r="I32" s="162"/>
      <c r="J32" s="162"/>
      <c r="K32" s="162"/>
      <c r="L32" s="162"/>
      <c r="M32" s="162"/>
      <c r="N32" s="162"/>
      <c r="O32" s="162"/>
      <c r="P32" s="162"/>
      <c r="Q32" s="162"/>
      <c r="R32" s="162"/>
      <c r="S32" s="162"/>
      <c r="T32" s="162"/>
      <c r="U32" s="162"/>
      <c r="V32" s="162"/>
      <c r="W32" s="162"/>
    </row>
    <row r="33" spans="3:28" ht="4.5" customHeight="1" x14ac:dyDescent="0.25"/>
    <row r="34" spans="3:28" ht="15.4" customHeight="1" x14ac:dyDescent="0.25">
      <c r="C34" s="204" t="s">
        <v>1778</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row>
    <row r="35" spans="3:28" ht="9" customHeight="1" x14ac:dyDescent="0.25">
      <c r="C35" s="163" t="s">
        <v>1674</v>
      </c>
      <c r="D35" s="162"/>
      <c r="E35" s="162"/>
      <c r="F35" s="162"/>
      <c r="G35" s="162"/>
      <c r="H35" s="162"/>
      <c r="I35" s="162"/>
      <c r="J35" s="162"/>
      <c r="K35" s="163" t="s">
        <v>1674</v>
      </c>
      <c r="L35" s="162"/>
      <c r="M35" s="162"/>
      <c r="N35" s="162"/>
      <c r="O35" s="162"/>
      <c r="P35" s="162"/>
      <c r="Q35" s="162"/>
      <c r="R35" s="162"/>
      <c r="S35" s="162"/>
      <c r="T35" s="162"/>
      <c r="U35" s="163" t="s">
        <v>1674</v>
      </c>
      <c r="V35" s="162"/>
      <c r="W35" s="162"/>
      <c r="X35" s="162"/>
      <c r="Y35" s="162"/>
      <c r="Z35" s="162"/>
      <c r="AA35" s="162"/>
      <c r="AB35" s="162"/>
    </row>
    <row r="36" spans="3:28" ht="12.95" customHeight="1" x14ac:dyDescent="0.25">
      <c r="C36" s="205" t="s">
        <v>1779</v>
      </c>
      <c r="D36" s="162"/>
      <c r="E36" s="162"/>
      <c r="F36" s="162"/>
      <c r="G36" s="162"/>
      <c r="H36" s="162"/>
      <c r="I36" s="162"/>
      <c r="J36" s="162"/>
      <c r="K36" s="163" t="s">
        <v>1674</v>
      </c>
      <c r="L36" s="162"/>
      <c r="M36" s="162"/>
      <c r="N36" s="162"/>
      <c r="O36" s="162"/>
      <c r="P36" s="162"/>
      <c r="Q36" s="162"/>
      <c r="R36" s="162"/>
      <c r="S36" s="162"/>
      <c r="T36" s="162"/>
      <c r="U36" s="163" t="s">
        <v>1674</v>
      </c>
      <c r="V36" s="162"/>
      <c r="W36" s="162"/>
      <c r="X36" s="162"/>
      <c r="Y36" s="162"/>
      <c r="Z36" s="162"/>
      <c r="AA36" s="162"/>
      <c r="AB36" s="162"/>
    </row>
    <row r="37" spans="3:28" ht="11.25" customHeight="1" x14ac:dyDescent="0.25">
      <c r="C37" s="206" t="s">
        <v>1780</v>
      </c>
      <c r="D37" s="162"/>
      <c r="E37" s="162"/>
      <c r="F37" s="162"/>
      <c r="G37" s="162"/>
      <c r="H37" s="162"/>
      <c r="I37" s="162"/>
      <c r="J37" s="162"/>
      <c r="K37" s="207" t="s">
        <v>1607</v>
      </c>
      <c r="L37" s="162"/>
      <c r="M37" s="162"/>
      <c r="N37" s="162"/>
      <c r="O37" s="162"/>
      <c r="P37" s="162"/>
      <c r="Q37" s="162"/>
      <c r="R37" s="162"/>
      <c r="S37" s="162"/>
      <c r="T37" s="162"/>
      <c r="U37" s="163" t="s">
        <v>1674</v>
      </c>
      <c r="V37" s="162"/>
      <c r="W37" s="162"/>
      <c r="X37" s="162"/>
      <c r="Y37" s="162"/>
      <c r="Z37" s="162"/>
      <c r="AA37" s="162"/>
      <c r="AB37" s="162"/>
    </row>
    <row r="38" spans="3:28" ht="11.25" customHeight="1" x14ac:dyDescent="0.25">
      <c r="C38" s="206" t="s">
        <v>1781</v>
      </c>
      <c r="D38" s="162"/>
      <c r="E38" s="162"/>
      <c r="F38" s="162"/>
      <c r="G38" s="162"/>
      <c r="H38" s="162"/>
      <c r="I38" s="162"/>
      <c r="J38" s="162"/>
      <c r="K38" s="206" t="s">
        <v>1608</v>
      </c>
      <c r="L38" s="162"/>
      <c r="M38" s="162"/>
      <c r="N38" s="162"/>
      <c r="O38" s="162"/>
      <c r="P38" s="162"/>
      <c r="Q38" s="162"/>
      <c r="R38" s="162"/>
      <c r="S38" s="162"/>
      <c r="T38" s="162"/>
      <c r="U38" s="163" t="s">
        <v>1674</v>
      </c>
      <c r="V38" s="162"/>
      <c r="W38" s="162"/>
      <c r="X38" s="162"/>
      <c r="Y38" s="162"/>
      <c r="Z38" s="162"/>
      <c r="AA38" s="162"/>
      <c r="AB38" s="162"/>
    </row>
    <row r="39" spans="3:28" ht="11.25" customHeight="1" x14ac:dyDescent="0.25">
      <c r="C39" s="206" t="s">
        <v>1782</v>
      </c>
      <c r="D39" s="162"/>
      <c r="E39" s="162"/>
      <c r="F39" s="162"/>
      <c r="G39" s="162"/>
      <c r="H39" s="162"/>
      <c r="I39" s="162"/>
      <c r="J39" s="162"/>
      <c r="K39" s="206" t="s">
        <v>1607</v>
      </c>
      <c r="L39" s="162"/>
      <c r="M39" s="162"/>
      <c r="N39" s="162"/>
      <c r="O39" s="162"/>
      <c r="P39" s="162"/>
      <c r="Q39" s="162"/>
      <c r="R39" s="162"/>
      <c r="S39" s="162"/>
      <c r="T39" s="162"/>
      <c r="U39" s="163" t="s">
        <v>1674</v>
      </c>
      <c r="V39" s="162"/>
      <c r="W39" s="162"/>
      <c r="X39" s="162"/>
      <c r="Y39" s="162"/>
      <c r="Z39" s="162"/>
      <c r="AA39" s="162"/>
      <c r="AB39" s="162"/>
    </row>
    <row r="40" spans="3:28" ht="11.25" customHeight="1" x14ac:dyDescent="0.25">
      <c r="C40" s="206" t="s">
        <v>1783</v>
      </c>
      <c r="D40" s="162"/>
      <c r="E40" s="162"/>
      <c r="F40" s="162"/>
      <c r="G40" s="162"/>
      <c r="H40" s="162"/>
      <c r="I40" s="162"/>
      <c r="J40" s="162"/>
      <c r="K40" s="206" t="s">
        <v>1607</v>
      </c>
      <c r="L40" s="162"/>
      <c r="M40" s="162"/>
      <c r="N40" s="162"/>
      <c r="O40" s="162"/>
      <c r="P40" s="162"/>
      <c r="Q40" s="162"/>
      <c r="R40" s="162"/>
      <c r="S40" s="162"/>
      <c r="T40" s="162"/>
      <c r="U40" s="163" t="s">
        <v>1674</v>
      </c>
      <c r="V40" s="162"/>
      <c r="W40" s="162"/>
      <c r="X40" s="162"/>
      <c r="Y40" s="162"/>
      <c r="Z40" s="162"/>
      <c r="AA40" s="162"/>
      <c r="AB40" s="162"/>
    </row>
    <row r="41" spans="3:28" ht="11.45" customHeight="1" x14ac:dyDescent="0.25">
      <c r="C41" s="206" t="s">
        <v>1784</v>
      </c>
      <c r="D41" s="162"/>
      <c r="E41" s="162"/>
      <c r="F41" s="162"/>
      <c r="G41" s="162"/>
      <c r="H41" s="162"/>
      <c r="I41" s="162"/>
      <c r="J41" s="162"/>
      <c r="K41" s="206" t="s">
        <v>1607</v>
      </c>
      <c r="L41" s="162"/>
      <c r="M41" s="162"/>
      <c r="N41" s="162"/>
      <c r="O41" s="162"/>
      <c r="P41" s="162"/>
      <c r="Q41" s="162"/>
      <c r="R41" s="162"/>
      <c r="S41" s="162"/>
      <c r="T41" s="162"/>
      <c r="U41" s="163" t="s">
        <v>1674</v>
      </c>
      <c r="V41" s="162"/>
      <c r="W41" s="162"/>
      <c r="X41" s="162"/>
      <c r="Y41" s="162"/>
      <c r="Z41" s="162"/>
      <c r="AA41" s="162"/>
      <c r="AB41" s="162"/>
    </row>
    <row r="42" spans="3:28" ht="11.25" customHeight="1" x14ac:dyDescent="0.25">
      <c r="C42" s="206" t="s">
        <v>1785</v>
      </c>
      <c r="D42" s="162"/>
      <c r="E42" s="162"/>
      <c r="F42" s="162"/>
      <c r="G42" s="162"/>
      <c r="H42" s="162"/>
      <c r="I42" s="162"/>
      <c r="J42" s="162"/>
      <c r="K42" s="206" t="s">
        <v>1660</v>
      </c>
      <c r="L42" s="162"/>
      <c r="M42" s="162"/>
      <c r="N42" s="162"/>
      <c r="O42" s="162"/>
      <c r="P42" s="162"/>
      <c r="Q42" s="162"/>
      <c r="R42" s="162"/>
      <c r="S42" s="162"/>
      <c r="T42" s="162"/>
      <c r="U42" s="163" t="s">
        <v>1674</v>
      </c>
      <c r="V42" s="162"/>
      <c r="W42" s="162"/>
      <c r="X42" s="162"/>
      <c r="Y42" s="162"/>
      <c r="Z42" s="162"/>
      <c r="AA42" s="162"/>
      <c r="AB42" s="162"/>
    </row>
    <row r="43" spans="3:28" ht="11.25" customHeight="1" x14ac:dyDescent="0.25">
      <c r="C43" s="206" t="s">
        <v>1007</v>
      </c>
      <c r="D43" s="162"/>
      <c r="E43" s="162"/>
      <c r="F43" s="162"/>
      <c r="G43" s="162"/>
      <c r="H43" s="162"/>
      <c r="I43" s="162"/>
      <c r="J43" s="162"/>
      <c r="K43" s="206" t="s">
        <v>1662</v>
      </c>
      <c r="L43" s="162"/>
      <c r="M43" s="162"/>
      <c r="N43" s="162"/>
      <c r="O43" s="162"/>
      <c r="P43" s="162"/>
      <c r="Q43" s="162"/>
      <c r="R43" s="162"/>
      <c r="S43" s="162"/>
      <c r="T43" s="162"/>
      <c r="U43" s="163" t="s">
        <v>1674</v>
      </c>
      <c r="V43" s="162"/>
      <c r="W43" s="162"/>
      <c r="X43" s="162"/>
      <c r="Y43" s="162"/>
      <c r="Z43" s="162"/>
      <c r="AA43" s="162"/>
      <c r="AB43" s="162"/>
    </row>
    <row r="44" spans="3:28" ht="11.25" customHeight="1" x14ac:dyDescent="0.25">
      <c r="C44" s="206" t="s">
        <v>1786</v>
      </c>
      <c r="D44" s="162"/>
      <c r="E44" s="162"/>
      <c r="F44" s="162"/>
      <c r="G44" s="162"/>
      <c r="H44" s="162"/>
      <c r="I44" s="162"/>
      <c r="J44" s="162"/>
      <c r="K44" s="206" t="s">
        <v>1607</v>
      </c>
      <c r="L44" s="162"/>
      <c r="M44" s="162"/>
      <c r="N44" s="162"/>
      <c r="O44" s="162"/>
      <c r="P44" s="162"/>
      <c r="Q44" s="162"/>
      <c r="R44" s="162"/>
      <c r="S44" s="162"/>
      <c r="T44" s="162"/>
      <c r="U44" s="163" t="s">
        <v>1674</v>
      </c>
      <c r="V44" s="162"/>
      <c r="W44" s="162"/>
      <c r="X44" s="162"/>
      <c r="Y44" s="162"/>
      <c r="Z44" s="162"/>
      <c r="AA44" s="162"/>
      <c r="AB44" s="162"/>
    </row>
    <row r="45" spans="3:28" ht="11.25" customHeight="1" x14ac:dyDescent="0.25">
      <c r="C45" s="206" t="s">
        <v>1787</v>
      </c>
      <c r="D45" s="162"/>
      <c r="E45" s="162"/>
      <c r="F45" s="162"/>
      <c r="G45" s="162"/>
      <c r="H45" s="162"/>
      <c r="I45" s="162"/>
      <c r="J45" s="162"/>
      <c r="K45" s="206" t="s">
        <v>1614</v>
      </c>
      <c r="L45" s="162"/>
      <c r="M45" s="162"/>
      <c r="N45" s="162"/>
      <c r="O45" s="162"/>
      <c r="P45" s="162"/>
      <c r="Q45" s="162"/>
      <c r="R45" s="162"/>
      <c r="S45" s="162"/>
      <c r="T45" s="162"/>
      <c r="U45" s="163" t="s">
        <v>1674</v>
      </c>
      <c r="V45" s="162"/>
      <c r="W45" s="162"/>
      <c r="X45" s="162"/>
      <c r="Y45" s="162"/>
      <c r="Z45" s="162"/>
      <c r="AA45" s="162"/>
      <c r="AB45" s="162"/>
    </row>
    <row r="46" spans="3:28" ht="11.45" customHeight="1" x14ac:dyDescent="0.25">
      <c r="C46" s="208" t="s">
        <v>1788</v>
      </c>
      <c r="D46" s="209"/>
      <c r="E46" s="209"/>
      <c r="F46" s="209"/>
      <c r="G46" s="209"/>
      <c r="H46" s="209"/>
      <c r="I46" s="209"/>
      <c r="J46" s="209"/>
      <c r="K46" s="206" t="s">
        <v>1789</v>
      </c>
      <c r="L46" s="162"/>
      <c r="M46" s="162"/>
      <c r="N46" s="162"/>
      <c r="O46" s="162"/>
      <c r="P46" s="162"/>
      <c r="Q46" s="162"/>
      <c r="R46" s="162"/>
      <c r="S46" s="162"/>
      <c r="T46" s="162"/>
      <c r="U46" s="163" t="s">
        <v>1674</v>
      </c>
      <c r="V46" s="162"/>
      <c r="W46" s="162"/>
      <c r="X46" s="162"/>
      <c r="Y46" s="162"/>
      <c r="Z46" s="162"/>
      <c r="AA46" s="162"/>
      <c r="AB46" s="162"/>
    </row>
    <row r="47" spans="3:28" ht="9.75" customHeight="1" x14ac:dyDescent="0.25">
      <c r="C47" s="210" t="s">
        <v>1790</v>
      </c>
      <c r="D47" s="162"/>
      <c r="E47" s="162"/>
      <c r="F47" s="162"/>
      <c r="G47" s="162"/>
      <c r="H47" s="162"/>
      <c r="I47" s="162"/>
      <c r="J47" s="162"/>
      <c r="K47" s="163" t="s">
        <v>1674</v>
      </c>
      <c r="L47" s="162"/>
      <c r="M47" s="162"/>
      <c r="N47" s="162"/>
      <c r="O47" s="162"/>
      <c r="P47" s="162"/>
      <c r="Q47" s="162"/>
      <c r="R47" s="162"/>
      <c r="S47" s="162"/>
      <c r="T47" s="162"/>
      <c r="U47" s="163" t="s">
        <v>1674</v>
      </c>
      <c r="V47" s="162"/>
      <c r="W47" s="162"/>
      <c r="X47" s="162"/>
      <c r="Y47" s="162"/>
      <c r="Z47" s="162"/>
      <c r="AA47" s="162"/>
      <c r="AB47" s="162"/>
    </row>
    <row r="48" spans="3:28" ht="0" hidden="1" customHeight="1" x14ac:dyDescent="0.25"/>
  </sheetData>
  <mergeCells count="164">
    <mergeCell ref="C47:J47"/>
    <mergeCell ref="K47:T47"/>
    <mergeCell ref="U47:AB47"/>
    <mergeCell ref="C45:J45"/>
    <mergeCell ref="K45:T45"/>
    <mergeCell ref="U45:AB45"/>
    <mergeCell ref="C46:J46"/>
    <mergeCell ref="K46:T46"/>
    <mergeCell ref="U46:AB46"/>
    <mergeCell ref="C43:J43"/>
    <mergeCell ref="K43:T43"/>
    <mergeCell ref="U43:AB43"/>
    <mergeCell ref="C44:J44"/>
    <mergeCell ref="K44:T44"/>
    <mergeCell ref="U44:AB44"/>
    <mergeCell ref="C41:J41"/>
    <mergeCell ref="K41:T41"/>
    <mergeCell ref="U41:AB41"/>
    <mergeCell ref="C42:J42"/>
    <mergeCell ref="K42:T42"/>
    <mergeCell ref="U42:AB42"/>
    <mergeCell ref="C39:J39"/>
    <mergeCell ref="K39:T39"/>
    <mergeCell ref="U39:AB39"/>
    <mergeCell ref="C40:J40"/>
    <mergeCell ref="K40:T40"/>
    <mergeCell ref="U40:AB40"/>
    <mergeCell ref="C37:J37"/>
    <mergeCell ref="K37:T37"/>
    <mergeCell ref="U37:AB37"/>
    <mergeCell ref="C38:J38"/>
    <mergeCell ref="K38:T38"/>
    <mergeCell ref="U38:AB38"/>
    <mergeCell ref="C35:J35"/>
    <mergeCell ref="K35:T35"/>
    <mergeCell ref="U35:AB35"/>
    <mergeCell ref="C36:J36"/>
    <mergeCell ref="K36:T36"/>
    <mergeCell ref="U36:AB36"/>
    <mergeCell ref="B29:I29"/>
    <mergeCell ref="J29:L29"/>
    <mergeCell ref="B30:I30"/>
    <mergeCell ref="J30:L30"/>
    <mergeCell ref="B32:W32"/>
    <mergeCell ref="C34:AB34"/>
    <mergeCell ref="B25:G25"/>
    <mergeCell ref="I25:M25"/>
    <mergeCell ref="N25:P25"/>
    <mergeCell ref="T25:U25"/>
    <mergeCell ref="W25:Z25"/>
    <mergeCell ref="B26:G26"/>
    <mergeCell ref="I26:M26"/>
    <mergeCell ref="N26:Q26"/>
    <mergeCell ref="T26:U26"/>
    <mergeCell ref="W26:Z26"/>
    <mergeCell ref="B24:C24"/>
    <mergeCell ref="F24:G24"/>
    <mergeCell ref="I24:M24"/>
    <mergeCell ref="N24:P24"/>
    <mergeCell ref="T24:U24"/>
    <mergeCell ref="W24:Z24"/>
    <mergeCell ref="B23:C23"/>
    <mergeCell ref="F23:G23"/>
    <mergeCell ref="I23:M23"/>
    <mergeCell ref="N23:P23"/>
    <mergeCell ref="T23:U23"/>
    <mergeCell ref="W23:Z23"/>
    <mergeCell ref="B22:C22"/>
    <mergeCell ref="F22:G22"/>
    <mergeCell ref="I22:M22"/>
    <mergeCell ref="N22:P22"/>
    <mergeCell ref="T22:U22"/>
    <mergeCell ref="W22:Z22"/>
    <mergeCell ref="B21:C21"/>
    <mergeCell ref="F21:G21"/>
    <mergeCell ref="I21:M21"/>
    <mergeCell ref="N21:P21"/>
    <mergeCell ref="T21:U21"/>
    <mergeCell ref="W21:Z21"/>
    <mergeCell ref="B20:C20"/>
    <mergeCell ref="F20:G20"/>
    <mergeCell ref="I20:M20"/>
    <mergeCell ref="N20:P20"/>
    <mergeCell ref="T20:U20"/>
    <mergeCell ref="W20:Z20"/>
    <mergeCell ref="B19:C19"/>
    <mergeCell ref="F19:G19"/>
    <mergeCell ref="I19:M19"/>
    <mergeCell ref="N19:P19"/>
    <mergeCell ref="T19:U19"/>
    <mergeCell ref="W19:Z19"/>
    <mergeCell ref="B18:C18"/>
    <mergeCell ref="F18:G18"/>
    <mergeCell ref="I18:M18"/>
    <mergeCell ref="N18:P18"/>
    <mergeCell ref="T18:U18"/>
    <mergeCell ref="W18:Z18"/>
    <mergeCell ref="B17:C17"/>
    <mergeCell ref="F17:G17"/>
    <mergeCell ref="I17:M17"/>
    <mergeCell ref="N17:P17"/>
    <mergeCell ref="T17:U17"/>
    <mergeCell ref="W17:Z17"/>
    <mergeCell ref="B16:C16"/>
    <mergeCell ref="F16:G16"/>
    <mergeCell ref="I16:M16"/>
    <mergeCell ref="N16:P16"/>
    <mergeCell ref="T16:U16"/>
    <mergeCell ref="W16:Z16"/>
    <mergeCell ref="B15:C15"/>
    <mergeCell ref="F15:G15"/>
    <mergeCell ref="I15:M15"/>
    <mergeCell ref="N15:P15"/>
    <mergeCell ref="T15:U15"/>
    <mergeCell ref="W15:Z15"/>
    <mergeCell ref="B14:C14"/>
    <mergeCell ref="F14:G14"/>
    <mergeCell ref="I14:M14"/>
    <mergeCell ref="N14:P14"/>
    <mergeCell ref="T14:U14"/>
    <mergeCell ref="W14:Z14"/>
    <mergeCell ref="B13:C13"/>
    <mergeCell ref="F13:G13"/>
    <mergeCell ref="I13:M13"/>
    <mergeCell ref="N13:P13"/>
    <mergeCell ref="T13:U13"/>
    <mergeCell ref="W13:Z13"/>
    <mergeCell ref="B12:C12"/>
    <mergeCell ref="F12:G12"/>
    <mergeCell ref="I12:M12"/>
    <mergeCell ref="N12:P12"/>
    <mergeCell ref="T12:U12"/>
    <mergeCell ref="W12:Z12"/>
    <mergeCell ref="B11:C11"/>
    <mergeCell ref="F11:G11"/>
    <mergeCell ref="I11:M11"/>
    <mergeCell ref="N11:P11"/>
    <mergeCell ref="T11:U11"/>
    <mergeCell ref="W11:Z11"/>
    <mergeCell ref="B10:C10"/>
    <mergeCell ref="F10:G10"/>
    <mergeCell ref="I10:M10"/>
    <mergeCell ref="N10:P10"/>
    <mergeCell ref="T10:U10"/>
    <mergeCell ref="W10:Z10"/>
    <mergeCell ref="B9:C9"/>
    <mergeCell ref="F9:G9"/>
    <mergeCell ref="I9:M9"/>
    <mergeCell ref="N9:P9"/>
    <mergeCell ref="T9:U9"/>
    <mergeCell ref="W9:Z9"/>
    <mergeCell ref="B4:N4"/>
    <mergeCell ref="P4:X4"/>
    <mergeCell ref="B5:Y5"/>
    <mergeCell ref="B8:R8"/>
    <mergeCell ref="T8:U8"/>
    <mergeCell ref="W8:Z8"/>
    <mergeCell ref="B1:F1"/>
    <mergeCell ref="G1:K1"/>
    <mergeCell ref="L1:N1"/>
    <mergeCell ref="P1:X1"/>
    <mergeCell ref="B2:Y2"/>
    <mergeCell ref="B3:N3"/>
    <mergeCell ref="P3:X3"/>
  </mergeCells>
  <pageMargins left="0.23622047244094491" right="0.23622047244094491" top="0.23622047244094491" bottom="0.59055118110236227" header="0.23622047244094491" footer="0.23622047244094491"/>
  <pageSetup scale="92" fitToHeight="0" orientation="portrait" horizontalDpi="300" verticalDpi="300" r:id="rId1"/>
  <headerFooter>
    <oddFooter>&amp;L&amp;"Calibri,Regular"&amp;8 BMO Covered Bond Program &amp;C&amp;"Calibri,Regular"&amp;8Monthly Investor Report - August 31, 2025&amp;R&amp;"Calibri,Regular"&amp;8&amp;P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B7C92-C00C-4A93-97BA-CE2AC072E519}">
  <sheetPr>
    <tabColor rgb="FF243386"/>
    <pageSetUpPr fitToPage="1"/>
  </sheetPr>
  <dimension ref="B1:M49"/>
  <sheetViews>
    <sheetView showGridLines="0" view="pageBreakPreview" zoomScale="150" zoomScaleNormal="150" zoomScaleSheetLayoutView="150" workbookViewId="0">
      <selection activeCell="AG33" sqref="AG33"/>
    </sheetView>
  </sheetViews>
  <sheetFormatPr defaultRowHeight="15" x14ac:dyDescent="0.25"/>
  <cols>
    <col min="1" max="1" width="0.28515625" style="165" customWidth="1"/>
    <col min="2" max="2" width="0.140625" style="165" customWidth="1"/>
    <col min="3" max="3" width="13.7109375" style="165" customWidth="1"/>
    <col min="4" max="4" width="29.42578125" style="165" customWidth="1"/>
    <col min="5" max="5" width="0.140625" style="165" customWidth="1"/>
    <col min="6" max="6" width="17.5703125" style="165" customWidth="1"/>
    <col min="7" max="7" width="0.140625" style="165" customWidth="1"/>
    <col min="8" max="8" width="16.140625" style="165" customWidth="1"/>
    <col min="9" max="9" width="0.140625" style="165" customWidth="1"/>
    <col min="10" max="10" width="16.28515625" style="165" customWidth="1"/>
    <col min="11" max="11" width="0.140625" style="165" customWidth="1"/>
    <col min="12" max="12" width="13.140625" style="165" customWidth="1"/>
    <col min="13" max="13" width="0.28515625" style="165" customWidth="1"/>
    <col min="14" max="14" width="0.140625" style="165" customWidth="1"/>
    <col min="15" max="16384" width="9.140625" style="165"/>
  </cols>
  <sheetData>
    <row r="1" spans="3:13" ht="12.75" customHeight="1" x14ac:dyDescent="0.25">
      <c r="C1" s="211" t="s">
        <v>1791</v>
      </c>
      <c r="D1" s="162"/>
      <c r="E1" s="162"/>
      <c r="F1" s="162"/>
      <c r="G1" s="162"/>
      <c r="H1" s="212" t="s">
        <v>1674</v>
      </c>
      <c r="I1" s="162"/>
      <c r="J1" s="212" t="s">
        <v>1674</v>
      </c>
      <c r="K1" s="162"/>
      <c r="L1" s="213" t="s">
        <v>1674</v>
      </c>
      <c r="M1" s="162"/>
    </row>
    <row r="2" spans="3:13" ht="12.6" customHeight="1" x14ac:dyDescent="0.25">
      <c r="C2" s="214" t="s">
        <v>1674</v>
      </c>
      <c r="D2" s="162"/>
      <c r="E2" s="162"/>
      <c r="F2" s="214" t="s">
        <v>1792</v>
      </c>
      <c r="G2" s="162"/>
      <c r="H2" s="214" t="s">
        <v>1793</v>
      </c>
      <c r="I2" s="162"/>
      <c r="J2" s="214" t="s">
        <v>1794</v>
      </c>
      <c r="K2" s="162"/>
      <c r="L2" s="215" t="s">
        <v>1674</v>
      </c>
      <c r="M2" s="162"/>
    </row>
    <row r="3" spans="3:13" ht="11.25" customHeight="1" x14ac:dyDescent="0.25">
      <c r="C3" s="216" t="s">
        <v>1795</v>
      </c>
      <c r="D3" s="162"/>
      <c r="E3" s="162"/>
      <c r="F3" s="217" t="s">
        <v>1796</v>
      </c>
      <c r="G3" s="162"/>
      <c r="H3" s="217" t="s">
        <v>1797</v>
      </c>
      <c r="I3" s="162"/>
      <c r="J3" s="217" t="s">
        <v>1797</v>
      </c>
      <c r="K3" s="162"/>
      <c r="L3" s="218" t="s">
        <v>1674</v>
      </c>
      <c r="M3" s="162"/>
    </row>
    <row r="4" spans="3:13" ht="11.45" customHeight="1" x14ac:dyDescent="0.25">
      <c r="C4" s="216" t="s">
        <v>1798</v>
      </c>
      <c r="D4" s="162"/>
      <c r="E4" s="162"/>
      <c r="F4" s="217" t="s">
        <v>1799</v>
      </c>
      <c r="G4" s="162"/>
      <c r="H4" s="217" t="s">
        <v>1800</v>
      </c>
      <c r="I4" s="162"/>
      <c r="J4" s="219" t="s">
        <v>1801</v>
      </c>
      <c r="K4" s="219"/>
      <c r="L4" s="218" t="s">
        <v>1674</v>
      </c>
      <c r="M4" s="162"/>
    </row>
    <row r="5" spans="3:13" ht="11.25" customHeight="1" x14ac:dyDescent="0.25">
      <c r="C5" s="216" t="s">
        <v>1802</v>
      </c>
      <c r="D5" s="162"/>
      <c r="E5" s="162"/>
      <c r="F5" s="217" t="s">
        <v>1803</v>
      </c>
      <c r="G5" s="162"/>
      <c r="H5" s="217" t="s">
        <v>1803</v>
      </c>
      <c r="I5" s="162"/>
      <c r="J5" s="217" t="s">
        <v>1803</v>
      </c>
      <c r="K5" s="162"/>
      <c r="L5" s="218" t="s">
        <v>1674</v>
      </c>
      <c r="M5" s="162"/>
    </row>
    <row r="6" spans="3:13" ht="11.25" customHeight="1" x14ac:dyDescent="0.25">
      <c r="C6" s="216" t="s">
        <v>1804</v>
      </c>
      <c r="D6" s="162"/>
      <c r="E6" s="162"/>
      <c r="F6" s="217" t="s">
        <v>1805</v>
      </c>
      <c r="G6" s="162"/>
      <c r="H6" s="217" t="s">
        <v>1806</v>
      </c>
      <c r="I6" s="162"/>
      <c r="J6" s="217" t="s">
        <v>1806</v>
      </c>
      <c r="K6" s="162"/>
      <c r="L6" s="218" t="s">
        <v>1674</v>
      </c>
      <c r="M6" s="162"/>
    </row>
    <row r="7" spans="3:13" ht="25.5" customHeight="1" x14ac:dyDescent="0.25">
      <c r="C7" s="220" t="s">
        <v>1807</v>
      </c>
      <c r="D7" s="209"/>
      <c r="E7" s="209"/>
      <c r="F7" s="209"/>
      <c r="G7" s="209"/>
      <c r="H7" s="209"/>
      <c r="I7" s="209"/>
      <c r="J7" s="209"/>
      <c r="K7" s="209"/>
      <c r="L7" s="221" t="s">
        <v>1674</v>
      </c>
      <c r="M7" s="162"/>
    </row>
    <row r="8" spans="3:13" ht="12.2" customHeight="1" x14ac:dyDescent="0.25">
      <c r="C8" s="222" t="s">
        <v>1808</v>
      </c>
      <c r="D8" s="162"/>
      <c r="E8" s="162"/>
      <c r="F8" s="162"/>
      <c r="G8" s="162"/>
      <c r="H8" s="162"/>
      <c r="I8" s="162"/>
      <c r="J8" s="162"/>
      <c r="K8" s="162"/>
      <c r="L8" s="221" t="s">
        <v>1674</v>
      </c>
      <c r="M8" s="162"/>
    </row>
    <row r="9" spans="3:13" ht="12.75" customHeight="1" x14ac:dyDescent="0.25">
      <c r="C9" s="195" t="s">
        <v>1614</v>
      </c>
      <c r="D9" s="162"/>
      <c r="E9" s="162"/>
      <c r="F9" s="223" t="s">
        <v>1799</v>
      </c>
      <c r="G9" s="162"/>
      <c r="H9" s="224" t="s">
        <v>1809</v>
      </c>
      <c r="I9" s="209"/>
      <c r="J9" s="224" t="s">
        <v>1810</v>
      </c>
      <c r="K9" s="209"/>
      <c r="L9" s="218" t="s">
        <v>1674</v>
      </c>
      <c r="M9" s="162"/>
    </row>
    <row r="10" spans="3:13" ht="25.5" customHeight="1" x14ac:dyDescent="0.25">
      <c r="C10" s="225" t="s">
        <v>1811</v>
      </c>
      <c r="D10" s="209"/>
      <c r="E10" s="209"/>
      <c r="F10" s="209"/>
      <c r="G10" s="209"/>
      <c r="H10" s="209"/>
      <c r="I10" s="209"/>
      <c r="J10" s="209"/>
      <c r="K10" s="209"/>
      <c r="L10" s="221" t="s">
        <v>1674</v>
      </c>
      <c r="M10" s="162"/>
    </row>
    <row r="11" spans="3:13" ht="11.1" customHeight="1" x14ac:dyDescent="0.25">
      <c r="C11" s="226" t="s">
        <v>1812</v>
      </c>
      <c r="D11" s="227"/>
      <c r="E11" s="227"/>
      <c r="F11" s="195" t="s">
        <v>1674</v>
      </c>
      <c r="G11" s="162"/>
      <c r="H11" s="195" t="s">
        <v>1674</v>
      </c>
      <c r="I11" s="162"/>
      <c r="J11" s="195" t="s">
        <v>1674</v>
      </c>
      <c r="K11" s="162"/>
      <c r="L11" s="195" t="s">
        <v>1674</v>
      </c>
      <c r="M11" s="162"/>
    </row>
    <row r="12" spans="3:13" ht="10.5" customHeight="1" x14ac:dyDescent="0.25">
      <c r="C12" s="228" t="s">
        <v>1813</v>
      </c>
      <c r="D12" s="162"/>
      <c r="E12" s="162"/>
      <c r="F12" s="195" t="s">
        <v>1674</v>
      </c>
      <c r="G12" s="162"/>
      <c r="H12" s="195" t="s">
        <v>1674</v>
      </c>
      <c r="I12" s="162"/>
      <c r="J12" s="195" t="s">
        <v>1674</v>
      </c>
      <c r="K12" s="162"/>
      <c r="L12" s="195" t="s">
        <v>1674</v>
      </c>
      <c r="M12" s="162"/>
    </row>
    <row r="13" spans="3:13" ht="13.5" customHeight="1" x14ac:dyDescent="0.25">
      <c r="C13" s="195" t="s">
        <v>1814</v>
      </c>
      <c r="D13" s="162"/>
      <c r="E13" s="162"/>
      <c r="F13" s="162"/>
      <c r="G13" s="162"/>
      <c r="H13" s="162"/>
      <c r="I13" s="162"/>
      <c r="J13" s="162"/>
      <c r="K13" s="162"/>
      <c r="L13" s="162"/>
      <c r="M13" s="162"/>
    </row>
    <row r="14" spans="3:13" x14ac:dyDescent="0.25">
      <c r="C14" s="229" t="s">
        <v>1815</v>
      </c>
      <c r="D14" s="230" t="s">
        <v>1674</v>
      </c>
      <c r="E14" s="162"/>
      <c r="F14" s="231" t="s">
        <v>1792</v>
      </c>
      <c r="G14" s="162"/>
      <c r="H14" s="231" t="s">
        <v>1793</v>
      </c>
      <c r="I14" s="162"/>
      <c r="J14" s="231" t="s">
        <v>1794</v>
      </c>
      <c r="K14" s="162"/>
      <c r="L14" s="230" t="s">
        <v>1674</v>
      </c>
      <c r="M14" s="162"/>
    </row>
    <row r="15" spans="3:13" ht="10.5" customHeight="1" x14ac:dyDescent="0.25">
      <c r="C15" s="195" t="s">
        <v>1816</v>
      </c>
      <c r="D15" s="162"/>
      <c r="E15" s="162"/>
      <c r="F15" s="223" t="s">
        <v>1817</v>
      </c>
      <c r="G15" s="162"/>
      <c r="H15" s="223" t="s">
        <v>1818</v>
      </c>
      <c r="I15" s="162"/>
      <c r="J15" s="223" t="s">
        <v>1819</v>
      </c>
      <c r="K15" s="162"/>
      <c r="L15" s="195" t="s">
        <v>1674</v>
      </c>
      <c r="M15" s="162"/>
    </row>
    <row r="16" spans="3:13" ht="10.5" customHeight="1" x14ac:dyDescent="0.25">
      <c r="C16" s="195" t="s">
        <v>1820</v>
      </c>
      <c r="D16" s="162"/>
      <c r="E16" s="162"/>
      <c r="F16" s="223" t="s">
        <v>1799</v>
      </c>
      <c r="G16" s="162"/>
      <c r="H16" s="223" t="s">
        <v>1821</v>
      </c>
      <c r="I16" s="162"/>
      <c r="J16" s="223" t="s">
        <v>1822</v>
      </c>
      <c r="K16" s="162"/>
      <c r="L16" s="195" t="s">
        <v>1674</v>
      </c>
      <c r="M16" s="162"/>
    </row>
    <row r="17" spans="3:13" ht="11.1" customHeight="1" x14ac:dyDescent="0.25">
      <c r="C17" s="195" t="s">
        <v>1823</v>
      </c>
      <c r="D17" s="162"/>
      <c r="E17" s="162"/>
      <c r="F17" s="223" t="s">
        <v>1799</v>
      </c>
      <c r="G17" s="162"/>
      <c r="H17" s="223" t="s">
        <v>1824</v>
      </c>
      <c r="I17" s="162"/>
      <c r="J17" s="223" t="s">
        <v>1822</v>
      </c>
      <c r="K17" s="162"/>
      <c r="L17" s="195" t="s">
        <v>1674</v>
      </c>
      <c r="M17" s="162"/>
    </row>
    <row r="18" spans="3:13" ht="11.45" customHeight="1" x14ac:dyDescent="0.25">
      <c r="C18" s="195" t="s">
        <v>1825</v>
      </c>
      <c r="D18" s="162"/>
      <c r="E18" s="162"/>
      <c r="F18" s="223" t="s">
        <v>1826</v>
      </c>
      <c r="G18" s="162"/>
      <c r="H18" s="223" t="s">
        <v>1827</v>
      </c>
      <c r="I18" s="162"/>
      <c r="J18" s="223" t="s">
        <v>1819</v>
      </c>
      <c r="K18" s="162"/>
      <c r="L18" s="195" t="s">
        <v>1674</v>
      </c>
      <c r="M18" s="162"/>
    </row>
    <row r="19" spans="3:13" ht="11.45" customHeight="1" x14ac:dyDescent="0.25">
      <c r="C19" s="195" t="s">
        <v>1828</v>
      </c>
      <c r="D19" s="162"/>
      <c r="E19" s="162"/>
      <c r="F19" s="223" t="s">
        <v>1829</v>
      </c>
      <c r="G19" s="162"/>
      <c r="H19" s="223" t="s">
        <v>1827</v>
      </c>
      <c r="I19" s="162"/>
      <c r="J19" s="223" t="s">
        <v>1830</v>
      </c>
      <c r="K19" s="162"/>
      <c r="L19" s="195" t="s">
        <v>1674</v>
      </c>
      <c r="M19" s="162"/>
    </row>
    <row r="20" spans="3:13" ht="11.45" customHeight="1" x14ac:dyDescent="0.25">
      <c r="C20" s="195" t="s">
        <v>1831</v>
      </c>
      <c r="D20" s="162"/>
      <c r="E20" s="162"/>
      <c r="F20" s="223" t="s">
        <v>1829</v>
      </c>
      <c r="G20" s="162"/>
      <c r="H20" s="223" t="s">
        <v>1827</v>
      </c>
      <c r="I20" s="162"/>
      <c r="J20" s="223" t="s">
        <v>1830</v>
      </c>
      <c r="K20" s="162"/>
      <c r="L20" s="195" t="s">
        <v>1674</v>
      </c>
      <c r="M20" s="162"/>
    </row>
    <row r="21" spans="3:13" ht="12.95" customHeight="1" x14ac:dyDescent="0.25">
      <c r="C21" s="195" t="s">
        <v>1832</v>
      </c>
      <c r="D21" s="162"/>
      <c r="E21" s="162"/>
      <c r="F21" s="223" t="s">
        <v>1799</v>
      </c>
      <c r="G21" s="162"/>
      <c r="H21" s="223" t="s">
        <v>1821</v>
      </c>
      <c r="I21" s="162"/>
      <c r="J21" s="223" t="s">
        <v>1806</v>
      </c>
      <c r="K21" s="162"/>
      <c r="L21" s="195" t="s">
        <v>1674</v>
      </c>
      <c r="M21" s="162"/>
    </row>
    <row r="22" spans="3:13" ht="12" customHeight="1" x14ac:dyDescent="0.25">
      <c r="C22" s="232" t="s">
        <v>1833</v>
      </c>
      <c r="D22" s="209"/>
      <c r="E22" s="209"/>
      <c r="F22" s="209"/>
      <c r="G22" s="209"/>
      <c r="H22" s="209"/>
      <c r="I22" s="209"/>
      <c r="J22" s="209"/>
      <c r="K22" s="209"/>
      <c r="L22" s="209"/>
      <c r="M22" s="209"/>
    </row>
    <row r="23" spans="3:13" ht="12.95" customHeight="1" x14ac:dyDescent="0.25">
      <c r="C23" s="233" t="s">
        <v>1834</v>
      </c>
      <c r="D23" s="209"/>
      <c r="E23" s="209"/>
      <c r="F23" s="206" t="s">
        <v>1674</v>
      </c>
      <c r="G23" s="162"/>
      <c r="H23" s="206" t="s">
        <v>1674</v>
      </c>
      <c r="I23" s="162"/>
      <c r="J23" s="206" t="s">
        <v>1674</v>
      </c>
      <c r="K23" s="162"/>
      <c r="L23" s="206" t="s">
        <v>1674</v>
      </c>
      <c r="M23" s="162"/>
    </row>
    <row r="24" spans="3:13" ht="18" customHeight="1" x14ac:dyDescent="0.25">
      <c r="C24" s="195" t="s">
        <v>1835</v>
      </c>
      <c r="D24" s="162"/>
      <c r="E24" s="162"/>
      <c r="F24" s="162"/>
      <c r="G24" s="162"/>
      <c r="H24" s="162"/>
      <c r="I24" s="162"/>
      <c r="J24" s="162"/>
      <c r="K24" s="162"/>
      <c r="L24" s="162"/>
      <c r="M24" s="162"/>
    </row>
    <row r="25" spans="3:13" ht="18" customHeight="1" x14ac:dyDescent="0.25">
      <c r="C25" s="195" t="s">
        <v>1674</v>
      </c>
      <c r="D25" s="162"/>
      <c r="E25" s="162"/>
      <c r="F25" s="234" t="s">
        <v>1792</v>
      </c>
      <c r="G25" s="162"/>
      <c r="H25" s="234" t="s">
        <v>1793</v>
      </c>
      <c r="I25" s="162"/>
      <c r="J25" s="234" t="s">
        <v>1794</v>
      </c>
      <c r="K25" s="162"/>
      <c r="L25" s="195" t="s">
        <v>1674</v>
      </c>
      <c r="M25" s="162"/>
    </row>
    <row r="26" spans="3:13" ht="33.950000000000003" customHeight="1" x14ac:dyDescent="0.25">
      <c r="C26" s="195" t="s">
        <v>1836</v>
      </c>
      <c r="D26" s="162"/>
      <c r="E26" s="162"/>
      <c r="F26" s="223" t="s">
        <v>1799</v>
      </c>
      <c r="G26" s="162"/>
      <c r="H26" s="223" t="s">
        <v>1824</v>
      </c>
      <c r="I26" s="162"/>
      <c r="J26" s="223" t="s">
        <v>1837</v>
      </c>
      <c r="K26" s="162"/>
      <c r="L26" s="195" t="s">
        <v>1674</v>
      </c>
      <c r="M26" s="162"/>
    </row>
    <row r="27" spans="3:13" ht="14.45" customHeight="1" x14ac:dyDescent="0.25">
      <c r="C27" s="195" t="s">
        <v>1838</v>
      </c>
      <c r="D27" s="162"/>
      <c r="E27" s="162"/>
      <c r="F27" s="162"/>
      <c r="G27" s="162"/>
      <c r="H27" s="162"/>
      <c r="I27" s="162"/>
      <c r="J27" s="162"/>
      <c r="K27" s="162"/>
      <c r="L27" s="195" t="s">
        <v>1674</v>
      </c>
      <c r="M27" s="162"/>
    </row>
    <row r="28" spans="3:13" ht="18" customHeight="1" x14ac:dyDescent="0.25">
      <c r="C28" s="195" t="s">
        <v>1839</v>
      </c>
      <c r="D28" s="162"/>
      <c r="E28" s="162"/>
      <c r="F28" s="223" t="s">
        <v>1840</v>
      </c>
      <c r="G28" s="162"/>
      <c r="H28" s="223" t="s">
        <v>1824</v>
      </c>
      <c r="I28" s="162"/>
      <c r="J28" s="223" t="s">
        <v>1841</v>
      </c>
      <c r="K28" s="162"/>
      <c r="L28" s="195" t="s">
        <v>1674</v>
      </c>
      <c r="M28" s="162"/>
    </row>
    <row r="29" spans="3:13" ht="21.6" customHeight="1" x14ac:dyDescent="0.25">
      <c r="C29" s="195" t="s">
        <v>1842</v>
      </c>
      <c r="D29" s="162"/>
      <c r="E29" s="162"/>
      <c r="F29" s="195" t="s">
        <v>1674</v>
      </c>
      <c r="G29" s="162"/>
      <c r="H29" s="195" t="s">
        <v>1674</v>
      </c>
      <c r="I29" s="162"/>
      <c r="J29" s="195" t="s">
        <v>1674</v>
      </c>
      <c r="K29" s="162"/>
      <c r="L29" s="195" t="s">
        <v>1674</v>
      </c>
      <c r="M29" s="162"/>
    </row>
    <row r="30" spans="3:13" ht="12" customHeight="1" x14ac:dyDescent="0.25">
      <c r="C30" s="195" t="s">
        <v>1843</v>
      </c>
      <c r="D30" s="162"/>
      <c r="E30" s="162"/>
      <c r="F30" s="224" t="s">
        <v>1844</v>
      </c>
      <c r="G30" s="209"/>
      <c r="H30" s="223" t="s">
        <v>1824</v>
      </c>
      <c r="I30" s="162"/>
      <c r="J30" s="223" t="s">
        <v>1822</v>
      </c>
      <c r="K30" s="162"/>
      <c r="L30" s="195" t="s">
        <v>1674</v>
      </c>
      <c r="M30" s="162"/>
    </row>
    <row r="31" spans="3:13" ht="13.5" customHeight="1" x14ac:dyDescent="0.25">
      <c r="C31" s="195" t="s">
        <v>1845</v>
      </c>
      <c r="D31" s="162"/>
      <c r="E31" s="162"/>
      <c r="F31" s="224" t="s">
        <v>1844</v>
      </c>
      <c r="G31" s="224"/>
      <c r="H31" s="223" t="s">
        <v>1824</v>
      </c>
      <c r="I31" s="162"/>
      <c r="J31" s="223" t="s">
        <v>1822</v>
      </c>
      <c r="K31" s="162"/>
      <c r="L31" s="195" t="s">
        <v>1674</v>
      </c>
      <c r="M31" s="162"/>
    </row>
    <row r="32" spans="3:13" ht="12" customHeight="1" x14ac:dyDescent="0.25">
      <c r="C32" s="195" t="s">
        <v>1846</v>
      </c>
      <c r="D32" s="162"/>
      <c r="E32" s="162"/>
      <c r="F32" s="162"/>
      <c r="G32" s="162"/>
      <c r="H32" s="162"/>
      <c r="I32" s="162"/>
      <c r="J32" s="162"/>
      <c r="K32" s="162"/>
      <c r="L32" s="195" t="s">
        <v>1674</v>
      </c>
      <c r="M32" s="162"/>
    </row>
    <row r="33" spans="2:13" ht="10.5" customHeight="1" x14ac:dyDescent="0.25">
      <c r="C33" s="195" t="s">
        <v>1847</v>
      </c>
      <c r="D33" s="162"/>
      <c r="E33" s="162"/>
      <c r="F33" s="223" t="s">
        <v>1806</v>
      </c>
      <c r="G33" s="162"/>
      <c r="H33" s="223" t="s">
        <v>1827</v>
      </c>
      <c r="I33" s="162"/>
      <c r="J33" s="223" t="s">
        <v>1806</v>
      </c>
      <c r="K33" s="162"/>
      <c r="L33" s="195" t="s">
        <v>1674</v>
      </c>
      <c r="M33" s="162"/>
    </row>
    <row r="34" spans="2:13" ht="16.5" customHeight="1" x14ac:dyDescent="0.25">
      <c r="C34" s="195" t="s">
        <v>1848</v>
      </c>
      <c r="D34" s="162"/>
      <c r="E34" s="162"/>
      <c r="F34" s="223" t="s">
        <v>1849</v>
      </c>
      <c r="G34" s="162"/>
      <c r="H34" s="223" t="s">
        <v>1850</v>
      </c>
      <c r="I34" s="162"/>
      <c r="J34" s="223" t="s">
        <v>1851</v>
      </c>
      <c r="K34" s="162"/>
      <c r="L34" s="195" t="s">
        <v>1674</v>
      </c>
      <c r="M34" s="162"/>
    </row>
    <row r="35" spans="2:13" ht="12.4" customHeight="1" x14ac:dyDescent="0.25">
      <c r="C35" s="232" t="s">
        <v>1852</v>
      </c>
      <c r="D35" s="209"/>
      <c r="E35" s="209"/>
      <c r="F35" s="223" t="s">
        <v>1853</v>
      </c>
      <c r="G35" s="162"/>
      <c r="H35" s="223" t="s">
        <v>1854</v>
      </c>
      <c r="I35" s="162"/>
      <c r="J35" s="223" t="s">
        <v>1819</v>
      </c>
      <c r="K35" s="162"/>
      <c r="L35" s="195" t="s">
        <v>1674</v>
      </c>
      <c r="M35" s="162"/>
    </row>
    <row r="36" spans="2:13" ht="15" customHeight="1" x14ac:dyDescent="0.25">
      <c r="B36" s="208" t="s">
        <v>1855</v>
      </c>
      <c r="C36" s="208"/>
      <c r="D36" s="208"/>
      <c r="E36" s="219" t="s">
        <v>1840</v>
      </c>
      <c r="F36" s="209"/>
      <c r="G36" s="219" t="s">
        <v>1824</v>
      </c>
      <c r="H36" s="209"/>
      <c r="I36" s="219" t="s">
        <v>1856</v>
      </c>
      <c r="J36" s="209"/>
      <c r="K36" s="235" t="s">
        <v>1674</v>
      </c>
      <c r="L36" s="162"/>
    </row>
    <row r="37" spans="2:13" x14ac:dyDescent="0.25">
      <c r="B37" s="208"/>
      <c r="C37" s="208"/>
      <c r="D37" s="208"/>
      <c r="E37" s="209"/>
      <c r="F37" s="209"/>
      <c r="G37" s="209"/>
      <c r="H37" s="209"/>
      <c r="I37" s="209"/>
      <c r="J37" s="209"/>
      <c r="K37" s="162"/>
      <c r="L37" s="162"/>
    </row>
    <row r="38" spans="2:13" ht="12" customHeight="1" x14ac:dyDescent="0.25">
      <c r="B38" s="195" t="s">
        <v>1857</v>
      </c>
      <c r="C38" s="162"/>
      <c r="D38" s="162"/>
      <c r="E38" s="195" t="s">
        <v>1605</v>
      </c>
      <c r="F38" s="162"/>
      <c r="G38" s="195" t="s">
        <v>1674</v>
      </c>
      <c r="H38" s="162"/>
      <c r="I38" s="195" t="s">
        <v>1674</v>
      </c>
      <c r="J38" s="162"/>
      <c r="K38" s="195" t="s">
        <v>1674</v>
      </c>
      <c r="L38" s="162"/>
    </row>
    <row r="39" spans="2:13" ht="14.25" customHeight="1" x14ac:dyDescent="0.25">
      <c r="B39" s="195" t="s">
        <v>1858</v>
      </c>
      <c r="C39" s="162"/>
      <c r="D39" s="162"/>
      <c r="E39" s="162"/>
      <c r="F39" s="162"/>
      <c r="G39" s="162"/>
      <c r="H39" s="162"/>
      <c r="I39" s="162"/>
      <c r="J39" s="162"/>
      <c r="K39" s="162"/>
      <c r="L39" s="162"/>
    </row>
    <row r="40" spans="2:13" ht="12" customHeight="1" x14ac:dyDescent="0.25">
      <c r="B40" s="195" t="s">
        <v>1859</v>
      </c>
      <c r="C40" s="162"/>
      <c r="D40" s="162"/>
      <c r="E40" s="195" t="s">
        <v>1860</v>
      </c>
      <c r="F40" s="162"/>
      <c r="G40" s="236" t="s">
        <v>1860</v>
      </c>
      <c r="H40" s="162"/>
      <c r="I40" s="236" t="s">
        <v>1674</v>
      </c>
      <c r="J40" s="162"/>
      <c r="K40" s="237" t="s">
        <v>1674</v>
      </c>
      <c r="L40" s="162"/>
    </row>
    <row r="41" spans="2:13" ht="15.95" customHeight="1" x14ac:dyDescent="0.25">
      <c r="B41" s="208" t="s">
        <v>1861</v>
      </c>
      <c r="C41" s="209"/>
      <c r="D41" s="209"/>
      <c r="E41" s="209"/>
      <c r="F41" s="209"/>
      <c r="G41" s="209"/>
      <c r="H41" s="209"/>
      <c r="I41" s="209"/>
      <c r="J41" s="209"/>
      <c r="K41" s="238" t="s">
        <v>1674</v>
      </c>
      <c r="L41" s="162"/>
    </row>
    <row r="42" spans="2:13" ht="15.95" customHeight="1" x14ac:dyDescent="0.25">
      <c r="B42" s="205" t="s">
        <v>1862</v>
      </c>
      <c r="C42" s="162"/>
      <c r="D42" s="162"/>
      <c r="E42" s="230" t="s">
        <v>1674</v>
      </c>
      <c r="F42" s="162"/>
      <c r="G42" s="239" t="s">
        <v>1674</v>
      </c>
      <c r="H42" s="162"/>
      <c r="I42" s="239" t="s">
        <v>1674</v>
      </c>
      <c r="J42" s="162"/>
      <c r="K42" s="240" t="s">
        <v>1674</v>
      </c>
      <c r="L42" s="162"/>
    </row>
    <row r="43" spans="2:13" ht="11.1" customHeight="1" x14ac:dyDescent="0.25">
      <c r="B43" s="206" t="s">
        <v>1863</v>
      </c>
      <c r="C43" s="162"/>
      <c r="D43" s="162"/>
      <c r="E43" s="206" t="s">
        <v>1605</v>
      </c>
      <c r="F43" s="162"/>
      <c r="G43" s="241" t="s">
        <v>1674</v>
      </c>
      <c r="H43" s="162"/>
      <c r="I43" s="241" t="s">
        <v>1674</v>
      </c>
      <c r="J43" s="162"/>
      <c r="K43" s="242" t="s">
        <v>1674</v>
      </c>
      <c r="L43" s="162"/>
    </row>
    <row r="44" spans="2:13" ht="11.1" customHeight="1" x14ac:dyDescent="0.25">
      <c r="B44" s="206" t="s">
        <v>1864</v>
      </c>
      <c r="C44" s="162"/>
      <c r="D44" s="162"/>
      <c r="E44" s="206" t="s">
        <v>1605</v>
      </c>
      <c r="F44" s="162"/>
      <c r="G44" s="241" t="s">
        <v>1674</v>
      </c>
      <c r="H44" s="162"/>
      <c r="I44" s="241" t="s">
        <v>1674</v>
      </c>
      <c r="J44" s="162"/>
      <c r="K44" s="242" t="s">
        <v>1674</v>
      </c>
      <c r="L44" s="162"/>
    </row>
    <row r="45" spans="2:13" ht="11.1" customHeight="1" x14ac:dyDescent="0.25">
      <c r="B45" s="206" t="s">
        <v>1865</v>
      </c>
      <c r="C45" s="162"/>
      <c r="D45" s="162"/>
      <c r="E45" s="206" t="s">
        <v>1605</v>
      </c>
      <c r="F45" s="162"/>
      <c r="G45" s="241" t="s">
        <v>1674</v>
      </c>
      <c r="H45" s="162"/>
      <c r="I45" s="241" t="s">
        <v>1674</v>
      </c>
      <c r="J45" s="162"/>
      <c r="K45" s="242" t="s">
        <v>1674</v>
      </c>
      <c r="L45" s="162"/>
    </row>
    <row r="46" spans="2:13" ht="11.1" customHeight="1" x14ac:dyDescent="0.25">
      <c r="B46" s="206" t="s">
        <v>1866</v>
      </c>
      <c r="C46" s="162"/>
      <c r="D46" s="162"/>
      <c r="E46" s="206" t="s">
        <v>1806</v>
      </c>
      <c r="F46" s="162"/>
      <c r="G46" s="241" t="s">
        <v>1674</v>
      </c>
      <c r="H46" s="162"/>
      <c r="I46" s="241" t="s">
        <v>1674</v>
      </c>
      <c r="J46" s="162"/>
      <c r="K46" s="242" t="s">
        <v>1674</v>
      </c>
      <c r="L46" s="162"/>
    </row>
    <row r="47" spans="2:13" ht="11.45" customHeight="1" x14ac:dyDescent="0.25">
      <c r="B47" s="241" t="s">
        <v>1674</v>
      </c>
      <c r="C47" s="162"/>
      <c r="D47" s="162"/>
      <c r="E47" s="241" t="s">
        <v>1674</v>
      </c>
      <c r="F47" s="162"/>
      <c r="G47" s="241" t="s">
        <v>1674</v>
      </c>
      <c r="H47" s="162"/>
      <c r="I47" s="241" t="s">
        <v>1674</v>
      </c>
      <c r="J47" s="162"/>
      <c r="K47" s="242" t="s">
        <v>1674</v>
      </c>
      <c r="L47" s="162"/>
    </row>
    <row r="48" spans="2:13" ht="30" customHeight="1" x14ac:dyDescent="0.25">
      <c r="B48" s="220" t="s">
        <v>1867</v>
      </c>
      <c r="C48" s="209"/>
      <c r="D48" s="209"/>
      <c r="E48" s="209"/>
      <c r="F48" s="209"/>
      <c r="G48" s="209"/>
      <c r="H48" s="209"/>
      <c r="I48" s="209"/>
      <c r="J48" s="209"/>
      <c r="K48" s="209"/>
      <c r="L48" s="209"/>
    </row>
    <row r="49" ht="0" hidden="1" customHeight="1" x14ac:dyDescent="0.25"/>
  </sheetData>
  <mergeCells count="196">
    <mergeCell ref="B47:D47"/>
    <mergeCell ref="E47:F47"/>
    <mergeCell ref="G47:H47"/>
    <mergeCell ref="I47:J47"/>
    <mergeCell ref="K47:L47"/>
    <mergeCell ref="B48:L48"/>
    <mergeCell ref="B45:D45"/>
    <mergeCell ref="E45:F45"/>
    <mergeCell ref="G45:H45"/>
    <mergeCell ref="I45:J45"/>
    <mergeCell ref="K45:L45"/>
    <mergeCell ref="B46:D46"/>
    <mergeCell ref="E46:F46"/>
    <mergeCell ref="G46:H46"/>
    <mergeCell ref="I46:J46"/>
    <mergeCell ref="K46:L46"/>
    <mergeCell ref="B43:D43"/>
    <mergeCell ref="E43:F43"/>
    <mergeCell ref="G43:H43"/>
    <mergeCell ref="I43:J43"/>
    <mergeCell ref="K43:L43"/>
    <mergeCell ref="B44:D44"/>
    <mergeCell ref="E44:F44"/>
    <mergeCell ref="G44:H44"/>
    <mergeCell ref="I44:J44"/>
    <mergeCell ref="K44:L44"/>
    <mergeCell ref="B41:J41"/>
    <mergeCell ref="K41:L41"/>
    <mergeCell ref="B42:D42"/>
    <mergeCell ref="E42:F42"/>
    <mergeCell ref="G42:H42"/>
    <mergeCell ref="I42:J42"/>
    <mergeCell ref="K42:L42"/>
    <mergeCell ref="B39:L39"/>
    <mergeCell ref="B40:D40"/>
    <mergeCell ref="E40:F40"/>
    <mergeCell ref="G40:H40"/>
    <mergeCell ref="I40:J40"/>
    <mergeCell ref="K40:L40"/>
    <mergeCell ref="B36:D37"/>
    <mergeCell ref="E36:F37"/>
    <mergeCell ref="G36:H37"/>
    <mergeCell ref="I36:J37"/>
    <mergeCell ref="K36:L37"/>
    <mergeCell ref="B38:D38"/>
    <mergeCell ref="E38:F38"/>
    <mergeCell ref="G38:H38"/>
    <mergeCell ref="I38:J38"/>
    <mergeCell ref="K38:L38"/>
    <mergeCell ref="C34:E34"/>
    <mergeCell ref="F34:G34"/>
    <mergeCell ref="H34:I34"/>
    <mergeCell ref="J34:K34"/>
    <mergeCell ref="L34:M34"/>
    <mergeCell ref="C35:E35"/>
    <mergeCell ref="F35:G35"/>
    <mergeCell ref="H35:I35"/>
    <mergeCell ref="J35:K35"/>
    <mergeCell ref="L35:M35"/>
    <mergeCell ref="C32:K32"/>
    <mergeCell ref="L32:M32"/>
    <mergeCell ref="C33:E33"/>
    <mergeCell ref="F33:G33"/>
    <mergeCell ref="H33:I33"/>
    <mergeCell ref="J33:K33"/>
    <mergeCell ref="L33:M33"/>
    <mergeCell ref="C30:E30"/>
    <mergeCell ref="F30:G30"/>
    <mergeCell ref="H30:I30"/>
    <mergeCell ref="J30:K30"/>
    <mergeCell ref="L30:M30"/>
    <mergeCell ref="C31:E31"/>
    <mergeCell ref="F31:G31"/>
    <mergeCell ref="H31:I31"/>
    <mergeCell ref="J31:K31"/>
    <mergeCell ref="L31:M31"/>
    <mergeCell ref="C28:E28"/>
    <mergeCell ref="F28:G28"/>
    <mergeCell ref="H28:I28"/>
    <mergeCell ref="J28:K28"/>
    <mergeCell ref="L28:M28"/>
    <mergeCell ref="C29:E29"/>
    <mergeCell ref="F29:G29"/>
    <mergeCell ref="H29:I29"/>
    <mergeCell ref="J29:K29"/>
    <mergeCell ref="L29:M29"/>
    <mergeCell ref="C26:E26"/>
    <mergeCell ref="F26:G26"/>
    <mergeCell ref="H26:I26"/>
    <mergeCell ref="J26:K26"/>
    <mergeCell ref="L26:M26"/>
    <mergeCell ref="C27:K27"/>
    <mergeCell ref="L27:M27"/>
    <mergeCell ref="C24:M24"/>
    <mergeCell ref="C25:E25"/>
    <mergeCell ref="F25:G25"/>
    <mergeCell ref="H25:I25"/>
    <mergeCell ref="J25:K25"/>
    <mergeCell ref="L25:M25"/>
    <mergeCell ref="C22:M22"/>
    <mergeCell ref="C23:E23"/>
    <mergeCell ref="F23:G23"/>
    <mergeCell ref="H23:I23"/>
    <mergeCell ref="J23:K23"/>
    <mergeCell ref="L23:M23"/>
    <mergeCell ref="C20:E20"/>
    <mergeCell ref="F20:G20"/>
    <mergeCell ref="H20:I20"/>
    <mergeCell ref="J20:K20"/>
    <mergeCell ref="L20:M20"/>
    <mergeCell ref="C21:E21"/>
    <mergeCell ref="F21:G21"/>
    <mergeCell ref="H21:I21"/>
    <mergeCell ref="J21:K21"/>
    <mergeCell ref="L21:M21"/>
    <mergeCell ref="C18:E18"/>
    <mergeCell ref="F18:G18"/>
    <mergeCell ref="H18:I18"/>
    <mergeCell ref="J18:K18"/>
    <mergeCell ref="L18:M18"/>
    <mergeCell ref="C19:E19"/>
    <mergeCell ref="F19:G19"/>
    <mergeCell ref="H19:I19"/>
    <mergeCell ref="J19:K19"/>
    <mergeCell ref="L19:M19"/>
    <mergeCell ref="C16:E16"/>
    <mergeCell ref="F16:G16"/>
    <mergeCell ref="H16:I16"/>
    <mergeCell ref="J16:K16"/>
    <mergeCell ref="L16:M16"/>
    <mergeCell ref="C17:E17"/>
    <mergeCell ref="F17:G17"/>
    <mergeCell ref="H17:I17"/>
    <mergeCell ref="J17:K17"/>
    <mergeCell ref="L17:M17"/>
    <mergeCell ref="D14:E14"/>
    <mergeCell ref="F14:G14"/>
    <mergeCell ref="H14:I14"/>
    <mergeCell ref="J14:K14"/>
    <mergeCell ref="L14:M14"/>
    <mergeCell ref="C15:E15"/>
    <mergeCell ref="F15:G15"/>
    <mergeCell ref="H15:I15"/>
    <mergeCell ref="J15:K15"/>
    <mergeCell ref="L15:M15"/>
    <mergeCell ref="C12:E12"/>
    <mergeCell ref="F12:G12"/>
    <mergeCell ref="H12:I12"/>
    <mergeCell ref="J12:K12"/>
    <mergeCell ref="L12:M12"/>
    <mergeCell ref="C13:M13"/>
    <mergeCell ref="C10:K10"/>
    <mergeCell ref="L10:M10"/>
    <mergeCell ref="C11:E11"/>
    <mergeCell ref="F11:G11"/>
    <mergeCell ref="H11:I11"/>
    <mergeCell ref="J11:K11"/>
    <mergeCell ref="L11:M11"/>
    <mergeCell ref="C7:K7"/>
    <mergeCell ref="L7:M7"/>
    <mergeCell ref="C8:K8"/>
    <mergeCell ref="L8:M8"/>
    <mergeCell ref="C9:E9"/>
    <mergeCell ref="F9:G9"/>
    <mergeCell ref="H9:I9"/>
    <mergeCell ref="J9:K9"/>
    <mergeCell ref="L9:M9"/>
    <mergeCell ref="C5:E5"/>
    <mergeCell ref="F5:G5"/>
    <mergeCell ref="H5:I5"/>
    <mergeCell ref="J5:K5"/>
    <mergeCell ref="L5:M5"/>
    <mergeCell ref="C6:E6"/>
    <mergeCell ref="F6:G6"/>
    <mergeCell ref="H6:I6"/>
    <mergeCell ref="J6:K6"/>
    <mergeCell ref="L6:M6"/>
    <mergeCell ref="C3:E3"/>
    <mergeCell ref="F3:G3"/>
    <mergeCell ref="H3:I3"/>
    <mergeCell ref="J3:K3"/>
    <mergeCell ref="L3:M3"/>
    <mergeCell ref="C4:E4"/>
    <mergeCell ref="F4:G4"/>
    <mergeCell ref="H4:I4"/>
    <mergeCell ref="J4:K4"/>
    <mergeCell ref="L4:M4"/>
    <mergeCell ref="C1:G1"/>
    <mergeCell ref="H1:I1"/>
    <mergeCell ref="J1:K1"/>
    <mergeCell ref="L1:M1"/>
    <mergeCell ref="C2:E2"/>
    <mergeCell ref="F2:G2"/>
    <mergeCell ref="H2:I2"/>
    <mergeCell ref="J2:K2"/>
    <mergeCell ref="L2:M2"/>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Report&amp;"Arial,Regular"&amp;K000000
&amp;"Arial,Bold"&amp;5Calculation Date:&amp;"Arial,Regular"  31-Aug-2025
&amp;"Arial,Bold"Date of Report: &amp;"Arial,Regular" 15-Sep-2025</oddHeader>
    <oddFooter>&amp;L&amp;"Calibri,Regular"&amp;8 BMO Covered Bond Program &amp;C&amp;"Calibri,Regular"&amp;8Monthly Investor Report - August 31, 2025&amp;R&amp;"Calibri,Regular"&amp;8&amp;P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A907-CEE8-4BC0-81EB-7C4AE9E9CDD0}">
  <sheetPr>
    <tabColor rgb="FF243386"/>
    <pageSetUpPr fitToPage="1"/>
  </sheetPr>
  <dimension ref="B1:AA89"/>
  <sheetViews>
    <sheetView showGridLines="0" view="pageBreakPreview" zoomScale="150" zoomScaleNormal="150" zoomScaleSheetLayoutView="150" workbookViewId="0">
      <selection activeCell="AG33" sqref="AG33"/>
    </sheetView>
  </sheetViews>
  <sheetFormatPr defaultRowHeight="15" x14ac:dyDescent="0.25"/>
  <cols>
    <col min="1" max="1" width="0.28515625" style="165" customWidth="1"/>
    <col min="2" max="2" width="0.140625" style="165" customWidth="1"/>
    <col min="3" max="3" width="12" style="165" customWidth="1"/>
    <col min="4" max="4" width="0.5703125" style="165" customWidth="1"/>
    <col min="5" max="5" width="1.140625" style="165" customWidth="1"/>
    <col min="6" max="6" width="13.7109375" style="165" customWidth="1"/>
    <col min="7" max="7" width="11" style="165" customWidth="1"/>
    <col min="8" max="8" width="4.28515625" style="165" customWidth="1"/>
    <col min="9" max="9" width="0.7109375" style="165" customWidth="1"/>
    <col min="10" max="10" width="3" style="165" customWidth="1"/>
    <col min="11" max="11" width="0.7109375" style="165" customWidth="1"/>
    <col min="12" max="12" width="11.28515625" style="165" customWidth="1"/>
    <col min="13" max="13" width="0" style="165" hidden="1" customWidth="1"/>
    <col min="14" max="14" width="4.28515625" style="165" customWidth="1"/>
    <col min="15" max="15" width="3.85546875" style="165" customWidth="1"/>
    <col min="16" max="16" width="1.85546875" style="165" customWidth="1"/>
    <col min="17" max="17" width="0.42578125" style="165" customWidth="1"/>
    <col min="18" max="18" width="10.5703125" style="165" customWidth="1"/>
    <col min="19" max="19" width="9.140625" style="165" customWidth="1"/>
    <col min="20" max="20" width="0.7109375" style="165" customWidth="1"/>
    <col min="21" max="21" width="6.42578125" style="165" customWidth="1"/>
    <col min="22" max="22" width="2.42578125" style="165" customWidth="1"/>
    <col min="23" max="23" width="5.85546875" style="165" customWidth="1"/>
    <col min="24" max="24" width="0" style="165" hidden="1" customWidth="1"/>
    <col min="25" max="25" width="2.7109375" style="165" customWidth="1"/>
    <col min="26" max="26" width="0" style="165" hidden="1" customWidth="1"/>
    <col min="27" max="27" width="0.28515625" style="165" customWidth="1"/>
    <col min="28" max="28" width="0" style="165" hidden="1" customWidth="1"/>
    <col min="29" max="16384" width="9.140625" style="165"/>
  </cols>
  <sheetData>
    <row r="1" spans="2:25" x14ac:dyDescent="0.25">
      <c r="B1" s="175" t="s">
        <v>1868</v>
      </c>
      <c r="C1" s="162"/>
      <c r="D1" s="162"/>
      <c r="E1" s="162"/>
      <c r="F1" s="162"/>
      <c r="G1" s="162"/>
      <c r="H1" s="162"/>
      <c r="I1" s="162"/>
      <c r="J1" s="162"/>
      <c r="K1" s="162"/>
      <c r="L1" s="162"/>
      <c r="M1" s="162"/>
      <c r="N1" s="162"/>
      <c r="O1" s="162"/>
      <c r="P1" s="162"/>
      <c r="Q1" s="162"/>
      <c r="R1" s="162"/>
      <c r="S1" s="162"/>
      <c r="T1" s="243" t="s">
        <v>1674</v>
      </c>
      <c r="U1" s="162"/>
      <c r="V1" s="162"/>
      <c r="W1" s="162"/>
      <c r="Y1" s="244" t="s">
        <v>1674</v>
      </c>
    </row>
    <row r="2" spans="2:25" x14ac:dyDescent="0.25">
      <c r="B2" s="242" t="s">
        <v>1674</v>
      </c>
      <c r="C2" s="162"/>
      <c r="D2" s="242" t="s">
        <v>1674</v>
      </c>
      <c r="E2" s="162"/>
      <c r="F2" s="162"/>
      <c r="G2" s="162"/>
      <c r="H2" s="162"/>
      <c r="I2" s="245" t="s">
        <v>1674</v>
      </c>
      <c r="J2" s="162"/>
      <c r="K2" s="242" t="s">
        <v>1674</v>
      </c>
      <c r="L2" s="162"/>
      <c r="M2" s="162"/>
      <c r="N2" s="162"/>
      <c r="O2" s="162"/>
      <c r="P2" s="246" t="s">
        <v>1674</v>
      </c>
      <c r="Q2" s="242" t="s">
        <v>1674</v>
      </c>
      <c r="R2" s="162"/>
      <c r="S2" s="162"/>
      <c r="T2" s="242" t="s">
        <v>1674</v>
      </c>
      <c r="U2" s="162"/>
      <c r="V2" s="162"/>
      <c r="W2" s="162"/>
      <c r="Y2" s="247" t="s">
        <v>1674</v>
      </c>
    </row>
    <row r="3" spans="2:25" x14ac:dyDescent="0.25">
      <c r="B3" s="191" t="s">
        <v>1869</v>
      </c>
      <c r="C3" s="162"/>
      <c r="D3" s="162"/>
      <c r="E3" s="162"/>
      <c r="F3" s="162"/>
      <c r="G3" s="162"/>
      <c r="H3" s="162"/>
      <c r="I3" s="199" t="s">
        <v>1695</v>
      </c>
      <c r="J3" s="162"/>
      <c r="K3" s="248">
        <v>22227337900</v>
      </c>
      <c r="L3" s="162"/>
      <c r="M3" s="162"/>
      <c r="N3" s="162"/>
      <c r="O3" s="162"/>
      <c r="P3" s="246" t="s">
        <v>1674</v>
      </c>
      <c r="Q3" s="242" t="s">
        <v>1674</v>
      </c>
      <c r="R3" s="162"/>
      <c r="S3" s="162"/>
      <c r="T3" s="242" t="s">
        <v>1674</v>
      </c>
      <c r="U3" s="162"/>
      <c r="V3" s="162"/>
      <c r="W3" s="162"/>
      <c r="Y3" s="247" t="s">
        <v>1674</v>
      </c>
    </row>
    <row r="4" spans="2:25" ht="20.100000000000001" customHeight="1" x14ac:dyDescent="0.25">
      <c r="B4" s="249" t="s">
        <v>1870</v>
      </c>
      <c r="C4" s="162"/>
      <c r="D4" s="162"/>
      <c r="E4" s="162"/>
      <c r="F4" s="162"/>
      <c r="G4" s="162"/>
      <c r="H4" s="162"/>
      <c r="I4" s="250" t="s">
        <v>1695</v>
      </c>
      <c r="J4" s="162"/>
      <c r="K4" s="251">
        <v>39425076099.624298</v>
      </c>
      <c r="L4" s="162"/>
      <c r="M4" s="162"/>
      <c r="N4" s="162"/>
      <c r="O4" s="162"/>
      <c r="P4" s="252" t="s">
        <v>1674</v>
      </c>
      <c r="Q4" s="250" t="s">
        <v>1871</v>
      </c>
      <c r="R4" s="162"/>
      <c r="S4" s="162"/>
      <c r="T4" s="253">
        <v>42165856791.042</v>
      </c>
      <c r="U4" s="162"/>
      <c r="V4" s="162"/>
      <c r="W4" s="162"/>
      <c r="Y4" s="254" t="s">
        <v>1674</v>
      </c>
    </row>
    <row r="5" spans="2:25" x14ac:dyDescent="0.25">
      <c r="B5" s="195" t="s">
        <v>1674</v>
      </c>
      <c r="C5" s="162"/>
      <c r="D5" s="162"/>
      <c r="E5" s="162"/>
      <c r="F5" s="162"/>
      <c r="G5" s="162"/>
      <c r="H5" s="162"/>
      <c r="I5" s="255" t="s">
        <v>1674</v>
      </c>
      <c r="J5" s="162"/>
      <c r="K5" s="255" t="s">
        <v>1674</v>
      </c>
      <c r="L5" s="162"/>
      <c r="M5" s="162"/>
      <c r="N5" s="162"/>
      <c r="O5" s="162"/>
      <c r="P5" s="252" t="s">
        <v>1674</v>
      </c>
      <c r="Q5" s="255" t="s">
        <v>1872</v>
      </c>
      <c r="R5" s="162"/>
      <c r="S5" s="162"/>
      <c r="T5" s="256">
        <v>39425076099.624298</v>
      </c>
      <c r="U5" s="162"/>
      <c r="V5" s="162"/>
      <c r="W5" s="162"/>
      <c r="Y5" s="257" t="s">
        <v>1674</v>
      </c>
    </row>
    <row r="6" spans="2:25" x14ac:dyDescent="0.25">
      <c r="B6" s="195" t="s">
        <v>1873</v>
      </c>
      <c r="C6" s="162"/>
      <c r="D6" s="162"/>
      <c r="E6" s="162"/>
      <c r="F6" s="162"/>
      <c r="G6" s="162"/>
      <c r="H6" s="162"/>
      <c r="I6" s="255" t="s">
        <v>1674</v>
      </c>
      <c r="J6" s="162"/>
      <c r="K6" s="258">
        <v>0</v>
      </c>
      <c r="L6" s="162"/>
      <c r="M6" s="162"/>
      <c r="N6" s="162"/>
      <c r="O6" s="162"/>
      <c r="P6" s="252" t="s">
        <v>1674</v>
      </c>
      <c r="Q6" s="255" t="s">
        <v>1874</v>
      </c>
      <c r="R6" s="162"/>
      <c r="S6" s="162"/>
      <c r="T6" s="259">
        <v>0.93500000000000005</v>
      </c>
      <c r="U6" s="162"/>
      <c r="V6" s="162"/>
      <c r="W6" s="162"/>
      <c r="Y6" s="257" t="s">
        <v>1674</v>
      </c>
    </row>
    <row r="7" spans="2:25" x14ac:dyDescent="0.25">
      <c r="B7" s="195" t="s">
        <v>1875</v>
      </c>
      <c r="C7" s="162"/>
      <c r="D7" s="162"/>
      <c r="E7" s="162"/>
      <c r="F7" s="162"/>
      <c r="G7" s="162"/>
      <c r="H7" s="162"/>
      <c r="I7" s="255" t="s">
        <v>1674</v>
      </c>
      <c r="J7" s="162"/>
      <c r="K7" s="258">
        <v>0</v>
      </c>
      <c r="L7" s="162"/>
      <c r="M7" s="162"/>
      <c r="N7" s="162"/>
      <c r="O7" s="162"/>
      <c r="P7" s="252" t="s">
        <v>1674</v>
      </c>
      <c r="Q7" s="255" t="s">
        <v>1876</v>
      </c>
      <c r="R7" s="162"/>
      <c r="S7" s="162"/>
      <c r="T7" s="259">
        <v>0.95</v>
      </c>
      <c r="U7" s="162"/>
      <c r="V7" s="162"/>
      <c r="W7" s="162"/>
      <c r="Y7" s="257" t="s">
        <v>1674</v>
      </c>
    </row>
    <row r="8" spans="2:25" x14ac:dyDescent="0.25">
      <c r="B8" s="195" t="s">
        <v>1877</v>
      </c>
      <c r="C8" s="162"/>
      <c r="D8" s="162"/>
      <c r="E8" s="162"/>
      <c r="F8" s="162"/>
      <c r="G8" s="162"/>
      <c r="H8" s="162"/>
      <c r="I8" s="255" t="s">
        <v>1674</v>
      </c>
      <c r="J8" s="162"/>
      <c r="K8" s="258">
        <v>0</v>
      </c>
      <c r="L8" s="162"/>
      <c r="M8" s="162"/>
      <c r="N8" s="162"/>
      <c r="O8" s="162"/>
      <c r="P8" s="252" t="s">
        <v>1674</v>
      </c>
      <c r="Q8" s="260" t="s">
        <v>1878</v>
      </c>
      <c r="R8" s="162"/>
      <c r="S8" s="162"/>
      <c r="T8" s="261" t="s">
        <v>1879</v>
      </c>
      <c r="U8" s="162"/>
      <c r="V8" s="162"/>
      <c r="W8" s="162"/>
      <c r="Y8" s="170" t="s">
        <v>1674</v>
      </c>
    </row>
    <row r="9" spans="2:25" x14ac:dyDescent="0.25">
      <c r="B9" s="195" t="s">
        <v>1880</v>
      </c>
      <c r="C9" s="162"/>
      <c r="D9" s="162"/>
      <c r="E9" s="162"/>
      <c r="F9" s="162"/>
      <c r="G9" s="162"/>
      <c r="H9" s="162"/>
      <c r="I9" s="255" t="s">
        <v>1674</v>
      </c>
      <c r="J9" s="162"/>
      <c r="K9" s="258">
        <v>0</v>
      </c>
      <c r="L9" s="162"/>
      <c r="M9" s="162"/>
      <c r="N9" s="162"/>
      <c r="O9" s="162"/>
      <c r="P9" s="196" t="s">
        <v>1674</v>
      </c>
      <c r="Q9" s="262" t="s">
        <v>1881</v>
      </c>
      <c r="R9" s="162"/>
      <c r="S9" s="162"/>
      <c r="T9" s="263">
        <v>1.0694999999999999</v>
      </c>
      <c r="U9" s="162"/>
      <c r="V9" s="162"/>
      <c r="W9" s="162"/>
      <c r="Y9" s="170" t="s">
        <v>1674</v>
      </c>
    </row>
    <row r="10" spans="2:25" x14ac:dyDescent="0.25">
      <c r="B10" s="195" t="s">
        <v>1882</v>
      </c>
      <c r="C10" s="162"/>
      <c r="D10" s="162"/>
      <c r="E10" s="162"/>
      <c r="F10" s="162"/>
      <c r="G10" s="162"/>
      <c r="H10" s="162"/>
      <c r="I10" s="255" t="s">
        <v>1674</v>
      </c>
      <c r="J10" s="162"/>
      <c r="K10" s="258">
        <v>0</v>
      </c>
      <c r="L10" s="162"/>
      <c r="M10" s="162"/>
      <c r="N10" s="162"/>
      <c r="O10" s="162"/>
      <c r="P10" s="196" t="s">
        <v>1674</v>
      </c>
      <c r="Q10" s="195" t="s">
        <v>1674</v>
      </c>
      <c r="R10" s="162"/>
      <c r="S10" s="162"/>
      <c r="T10" s="195" t="s">
        <v>1674</v>
      </c>
      <c r="U10" s="162"/>
      <c r="V10" s="162"/>
      <c r="W10" s="162"/>
      <c r="Y10" s="170" t="s">
        <v>1674</v>
      </c>
    </row>
    <row r="11" spans="2:25" x14ac:dyDescent="0.25">
      <c r="B11" s="195" t="s">
        <v>1883</v>
      </c>
      <c r="C11" s="162"/>
      <c r="D11" s="162"/>
      <c r="E11" s="162"/>
      <c r="F11" s="162"/>
      <c r="G11" s="162"/>
      <c r="H11" s="162"/>
      <c r="I11" s="255" t="s">
        <v>1674</v>
      </c>
      <c r="J11" s="162"/>
      <c r="K11" s="264">
        <v>0</v>
      </c>
      <c r="L11" s="162"/>
      <c r="M11" s="162"/>
      <c r="N11" s="162"/>
      <c r="O11" s="162"/>
      <c r="P11" s="196" t="s">
        <v>1674</v>
      </c>
      <c r="Q11" s="195" t="s">
        <v>1674</v>
      </c>
      <c r="R11" s="162"/>
      <c r="S11" s="162"/>
      <c r="T11" s="195" t="s">
        <v>1674</v>
      </c>
      <c r="U11" s="162"/>
      <c r="V11" s="162"/>
      <c r="W11" s="162"/>
      <c r="Y11" s="170" t="s">
        <v>1674</v>
      </c>
    </row>
    <row r="12" spans="2:25" ht="15" customHeight="1" x14ac:dyDescent="0.25">
      <c r="B12" s="265" t="s">
        <v>1884</v>
      </c>
      <c r="C12" s="162"/>
      <c r="D12" s="162"/>
      <c r="E12" s="162"/>
      <c r="F12" s="162"/>
      <c r="G12" s="162"/>
      <c r="H12" s="162"/>
      <c r="I12" s="266" t="s">
        <v>1695</v>
      </c>
      <c r="J12" s="209"/>
      <c r="K12" s="267">
        <v>39425076099.624298</v>
      </c>
      <c r="L12" s="162"/>
      <c r="M12" s="162"/>
      <c r="N12" s="162"/>
      <c r="O12" s="162"/>
      <c r="P12" s="268" t="s">
        <v>1674</v>
      </c>
      <c r="Q12" s="201" t="s">
        <v>1674</v>
      </c>
      <c r="R12" s="162"/>
      <c r="S12" s="162"/>
      <c r="T12" s="201" t="s">
        <v>1674</v>
      </c>
      <c r="U12" s="162"/>
      <c r="V12" s="162"/>
      <c r="W12" s="162"/>
      <c r="Y12" s="269" t="s">
        <v>1674</v>
      </c>
    </row>
    <row r="13" spans="2:25" x14ac:dyDescent="0.25">
      <c r="B13" s="212" t="s">
        <v>1885</v>
      </c>
      <c r="C13" s="162"/>
      <c r="D13" s="162"/>
      <c r="E13" s="162"/>
      <c r="F13" s="162"/>
      <c r="G13" s="162"/>
      <c r="H13" s="162"/>
      <c r="I13" s="255" t="s">
        <v>1674</v>
      </c>
      <c r="J13" s="162"/>
      <c r="K13" s="255" t="s">
        <v>1886</v>
      </c>
      <c r="L13" s="162"/>
      <c r="M13" s="162"/>
      <c r="N13" s="162"/>
      <c r="O13" s="162"/>
      <c r="P13" s="196" t="s">
        <v>1674</v>
      </c>
      <c r="Q13" s="195" t="s">
        <v>1674</v>
      </c>
      <c r="R13" s="162"/>
      <c r="S13" s="162"/>
      <c r="T13" s="195" t="s">
        <v>1674</v>
      </c>
      <c r="U13" s="162"/>
      <c r="V13" s="162"/>
      <c r="W13" s="162"/>
      <c r="Y13" s="170" t="s">
        <v>1674</v>
      </c>
    </row>
    <row r="14" spans="2:25" ht="20.25" customHeight="1" x14ac:dyDescent="0.25">
      <c r="B14" s="270" t="s">
        <v>1887</v>
      </c>
      <c r="C14" s="162"/>
      <c r="D14" s="162"/>
      <c r="E14" s="162"/>
      <c r="F14" s="162"/>
      <c r="G14" s="162"/>
      <c r="H14" s="162"/>
      <c r="I14" s="162"/>
      <c r="J14" s="162"/>
      <c r="K14" s="162"/>
      <c r="L14" s="162"/>
      <c r="M14" s="162"/>
      <c r="N14" s="162"/>
      <c r="O14" s="162"/>
      <c r="P14" s="162"/>
      <c r="Q14" s="162"/>
      <c r="R14" s="162"/>
      <c r="S14" s="162"/>
      <c r="T14" s="162"/>
      <c r="U14" s="162"/>
      <c r="V14" s="162"/>
      <c r="W14" s="162"/>
    </row>
    <row r="15" spans="2:25" ht="7.15" customHeight="1" x14ac:dyDescent="0.25"/>
    <row r="16" spans="2:25" x14ac:dyDescent="0.25">
      <c r="B16" s="271" t="s">
        <v>1674</v>
      </c>
      <c r="C16" s="162"/>
      <c r="D16" s="271" t="s">
        <v>1674</v>
      </c>
      <c r="E16" s="162"/>
      <c r="F16" s="162"/>
      <c r="G16" s="162"/>
      <c r="H16" s="162"/>
      <c r="I16" s="272" t="s">
        <v>1674</v>
      </c>
      <c r="J16" s="162"/>
      <c r="K16" s="271" t="s">
        <v>1674</v>
      </c>
      <c r="L16" s="162"/>
      <c r="M16" s="162"/>
      <c r="N16" s="162"/>
      <c r="O16" s="162"/>
      <c r="P16" s="247" t="s">
        <v>1674</v>
      </c>
      <c r="Q16" s="271" t="s">
        <v>1674</v>
      </c>
      <c r="R16" s="162"/>
      <c r="S16" s="162"/>
      <c r="T16" s="271" t="s">
        <v>1674</v>
      </c>
      <c r="U16" s="162"/>
      <c r="V16" s="162"/>
      <c r="W16" s="162"/>
      <c r="Y16" s="247" t="s">
        <v>1674</v>
      </c>
    </row>
    <row r="17" spans="2:25" x14ac:dyDescent="0.25">
      <c r="B17" s="175" t="s">
        <v>1654</v>
      </c>
      <c r="C17" s="162"/>
      <c r="D17" s="162"/>
      <c r="E17" s="162"/>
      <c r="F17" s="162"/>
      <c r="G17" s="162"/>
      <c r="H17" s="162"/>
      <c r="I17" s="162"/>
      <c r="J17" s="162"/>
      <c r="K17" s="162"/>
      <c r="L17" s="162"/>
      <c r="M17" s="162"/>
      <c r="N17" s="162"/>
      <c r="O17" s="162"/>
      <c r="P17" s="162"/>
      <c r="Q17" s="162"/>
      <c r="R17" s="162"/>
      <c r="S17" s="162"/>
      <c r="T17" s="162"/>
      <c r="U17" s="162"/>
      <c r="V17" s="162"/>
      <c r="W17" s="162"/>
      <c r="Y17" s="273" t="s">
        <v>1674</v>
      </c>
    </row>
    <row r="18" spans="2:25" x14ac:dyDescent="0.25">
      <c r="B18" s="212" t="s">
        <v>1888</v>
      </c>
      <c r="C18" s="162"/>
      <c r="D18" s="162"/>
      <c r="E18" s="162"/>
      <c r="F18" s="162"/>
      <c r="G18" s="162"/>
      <c r="H18" s="162"/>
      <c r="I18" s="274" t="s">
        <v>1695</v>
      </c>
      <c r="J18" s="162"/>
      <c r="K18" s="275">
        <v>24373587993.830002</v>
      </c>
      <c r="L18" s="162"/>
      <c r="M18" s="162"/>
      <c r="N18" s="162"/>
      <c r="O18" s="162"/>
      <c r="P18" s="246" t="s">
        <v>1674</v>
      </c>
      <c r="Q18" s="242" t="s">
        <v>1674</v>
      </c>
      <c r="R18" s="162"/>
      <c r="S18" s="162"/>
      <c r="T18" s="242" t="s">
        <v>1674</v>
      </c>
      <c r="U18" s="162"/>
      <c r="V18" s="162"/>
      <c r="W18" s="162"/>
      <c r="Y18" s="247" t="s">
        <v>1674</v>
      </c>
    </row>
    <row r="19" spans="2:25" ht="20.100000000000001" customHeight="1" x14ac:dyDescent="0.25">
      <c r="B19" s="249" t="s">
        <v>1889</v>
      </c>
      <c r="C19" s="162"/>
      <c r="D19" s="162"/>
      <c r="E19" s="162"/>
      <c r="F19" s="162"/>
      <c r="G19" s="162"/>
      <c r="H19" s="162"/>
      <c r="I19" s="250" t="s">
        <v>1674</v>
      </c>
      <c r="J19" s="162"/>
      <c r="K19" s="251">
        <v>42047966065.912003</v>
      </c>
      <c r="L19" s="162"/>
      <c r="M19" s="162"/>
      <c r="N19" s="162"/>
      <c r="O19" s="162"/>
      <c r="P19" s="276" t="s">
        <v>1674</v>
      </c>
      <c r="Q19" s="250" t="s">
        <v>1871</v>
      </c>
      <c r="R19" s="162"/>
      <c r="S19" s="162"/>
      <c r="T19" s="277">
        <v>42047966065.912003</v>
      </c>
      <c r="U19" s="162"/>
      <c r="V19" s="162"/>
      <c r="W19" s="162"/>
      <c r="Y19" s="278" t="s">
        <v>1674</v>
      </c>
    </row>
    <row r="20" spans="2:25" x14ac:dyDescent="0.25">
      <c r="B20" s="195" t="s">
        <v>1674</v>
      </c>
      <c r="C20" s="162"/>
      <c r="D20" s="162"/>
      <c r="E20" s="162"/>
      <c r="F20" s="162"/>
      <c r="G20" s="162"/>
      <c r="H20" s="162"/>
      <c r="I20" s="262" t="s">
        <v>1674</v>
      </c>
      <c r="J20" s="162"/>
      <c r="K20" s="262" t="s">
        <v>1674</v>
      </c>
      <c r="L20" s="162"/>
      <c r="M20" s="162"/>
      <c r="N20" s="162"/>
      <c r="O20" s="162"/>
      <c r="P20" s="246" t="s">
        <v>1674</v>
      </c>
      <c r="Q20" s="255" t="s">
        <v>1872</v>
      </c>
      <c r="R20" s="162"/>
      <c r="S20" s="162"/>
      <c r="T20" s="279">
        <v>85388326027.087997</v>
      </c>
      <c r="U20" s="162"/>
      <c r="V20" s="162"/>
      <c r="W20" s="162"/>
      <c r="Y20" s="247" t="s">
        <v>1674</v>
      </c>
    </row>
    <row r="21" spans="2:25" x14ac:dyDescent="0.25">
      <c r="B21" s="195" t="s">
        <v>1890</v>
      </c>
      <c r="C21" s="162"/>
      <c r="D21" s="162"/>
      <c r="E21" s="162"/>
      <c r="F21" s="162"/>
      <c r="G21" s="162"/>
      <c r="H21" s="162"/>
      <c r="I21" s="262" t="s">
        <v>1674</v>
      </c>
      <c r="J21" s="162"/>
      <c r="K21" s="280">
        <v>0</v>
      </c>
      <c r="L21" s="162"/>
      <c r="M21" s="162"/>
      <c r="N21" s="162"/>
      <c r="O21" s="162"/>
      <c r="P21" s="246" t="s">
        <v>1674</v>
      </c>
      <c r="Q21" s="242" t="s">
        <v>1674</v>
      </c>
      <c r="R21" s="162"/>
      <c r="S21" s="162"/>
      <c r="T21" s="242" t="s">
        <v>1674</v>
      </c>
      <c r="U21" s="162"/>
      <c r="V21" s="162"/>
      <c r="W21" s="162"/>
      <c r="Y21" s="247" t="s">
        <v>1674</v>
      </c>
    </row>
    <row r="22" spans="2:25" x14ac:dyDescent="0.25">
      <c r="B22" s="195" t="s">
        <v>1875</v>
      </c>
      <c r="C22" s="162"/>
      <c r="D22" s="162"/>
      <c r="E22" s="162"/>
      <c r="F22" s="162"/>
      <c r="G22" s="162"/>
      <c r="H22" s="162"/>
      <c r="I22" s="255" t="s">
        <v>1674</v>
      </c>
      <c r="J22" s="162"/>
      <c r="K22" s="258">
        <v>0</v>
      </c>
      <c r="L22" s="162"/>
      <c r="M22" s="162"/>
      <c r="N22" s="162"/>
      <c r="O22" s="162"/>
      <c r="P22" s="246" t="s">
        <v>1674</v>
      </c>
      <c r="Q22" s="242" t="s">
        <v>1674</v>
      </c>
      <c r="R22" s="162"/>
      <c r="S22" s="162"/>
      <c r="T22" s="242" t="s">
        <v>1674</v>
      </c>
      <c r="U22" s="162"/>
      <c r="V22" s="162"/>
      <c r="W22" s="162"/>
      <c r="Y22" s="247" t="s">
        <v>1674</v>
      </c>
    </row>
    <row r="23" spans="2:25" x14ac:dyDescent="0.25">
      <c r="B23" s="195" t="s">
        <v>1891</v>
      </c>
      <c r="C23" s="162"/>
      <c r="D23" s="162"/>
      <c r="E23" s="162"/>
      <c r="F23" s="162"/>
      <c r="G23" s="162"/>
      <c r="H23" s="162"/>
      <c r="I23" s="255" t="s">
        <v>1674</v>
      </c>
      <c r="J23" s="162"/>
      <c r="K23" s="258">
        <v>0</v>
      </c>
      <c r="L23" s="162"/>
      <c r="M23" s="162"/>
      <c r="N23" s="162"/>
      <c r="O23" s="162"/>
      <c r="P23" s="246" t="s">
        <v>1674</v>
      </c>
      <c r="Q23" s="242" t="s">
        <v>1674</v>
      </c>
      <c r="R23" s="162"/>
      <c r="S23" s="162"/>
      <c r="T23" s="242" t="s">
        <v>1674</v>
      </c>
      <c r="U23" s="162"/>
      <c r="V23" s="162"/>
      <c r="W23" s="162"/>
      <c r="Y23" s="247" t="s">
        <v>1674</v>
      </c>
    </row>
    <row r="24" spans="2:25" x14ac:dyDescent="0.25">
      <c r="B24" s="195" t="s">
        <v>1892</v>
      </c>
      <c r="C24" s="162"/>
      <c r="D24" s="162"/>
      <c r="E24" s="162"/>
      <c r="F24" s="162"/>
      <c r="G24" s="162"/>
      <c r="H24" s="162"/>
      <c r="I24" s="255" t="s">
        <v>1674</v>
      </c>
      <c r="J24" s="162"/>
      <c r="K24" s="258">
        <v>0</v>
      </c>
      <c r="L24" s="162"/>
      <c r="M24" s="162"/>
      <c r="N24" s="162"/>
      <c r="O24" s="162"/>
      <c r="P24" s="246" t="s">
        <v>1674</v>
      </c>
      <c r="Q24" s="242" t="s">
        <v>1674</v>
      </c>
      <c r="R24" s="162"/>
      <c r="S24" s="162"/>
      <c r="T24" s="242" t="s">
        <v>1674</v>
      </c>
      <c r="U24" s="162"/>
      <c r="V24" s="162"/>
      <c r="W24" s="162"/>
      <c r="Y24" s="247" t="s">
        <v>1674</v>
      </c>
    </row>
    <row r="25" spans="2:25" x14ac:dyDescent="0.25">
      <c r="B25" s="195" t="s">
        <v>1882</v>
      </c>
      <c r="C25" s="162"/>
      <c r="D25" s="162"/>
      <c r="E25" s="162"/>
      <c r="F25" s="162"/>
      <c r="G25" s="162"/>
      <c r="H25" s="162"/>
      <c r="I25" s="255" t="s">
        <v>1674</v>
      </c>
      <c r="J25" s="162"/>
      <c r="K25" s="279">
        <v>0</v>
      </c>
      <c r="L25" s="162"/>
      <c r="M25" s="162"/>
      <c r="N25" s="162"/>
      <c r="O25" s="162"/>
      <c r="P25" s="246" t="s">
        <v>1674</v>
      </c>
      <c r="Q25" s="242" t="s">
        <v>1674</v>
      </c>
      <c r="R25" s="162"/>
      <c r="S25" s="162"/>
      <c r="T25" s="242" t="s">
        <v>1674</v>
      </c>
      <c r="U25" s="162"/>
      <c r="V25" s="162"/>
      <c r="W25" s="162"/>
      <c r="Y25" s="247" t="s">
        <v>1674</v>
      </c>
    </row>
    <row r="26" spans="2:25" x14ac:dyDescent="0.25">
      <c r="B26" s="195" t="s">
        <v>1893</v>
      </c>
      <c r="C26" s="162"/>
      <c r="D26" s="162"/>
      <c r="E26" s="162"/>
      <c r="F26" s="162"/>
      <c r="G26" s="162"/>
      <c r="H26" s="162"/>
      <c r="I26" s="255" t="s">
        <v>1674</v>
      </c>
      <c r="J26" s="162"/>
      <c r="K26" s="258">
        <v>0</v>
      </c>
      <c r="L26" s="162"/>
      <c r="M26" s="162"/>
      <c r="N26" s="162"/>
      <c r="O26" s="162"/>
      <c r="P26" s="246" t="s">
        <v>1674</v>
      </c>
      <c r="Q26" s="242" t="s">
        <v>1674</v>
      </c>
      <c r="R26" s="162"/>
      <c r="S26" s="162"/>
      <c r="T26" s="242" t="s">
        <v>1674</v>
      </c>
      <c r="U26" s="162"/>
      <c r="V26" s="162"/>
      <c r="W26" s="162"/>
      <c r="Y26" s="247" t="s">
        <v>1674</v>
      </c>
    </row>
    <row r="27" spans="2:25" x14ac:dyDescent="0.25">
      <c r="B27" s="191" t="s">
        <v>1894</v>
      </c>
      <c r="C27" s="162"/>
      <c r="D27" s="162"/>
      <c r="E27" s="162"/>
      <c r="F27" s="162"/>
      <c r="G27" s="162"/>
      <c r="H27" s="162"/>
      <c r="I27" s="199" t="s">
        <v>1695</v>
      </c>
      <c r="J27" s="162"/>
      <c r="K27" s="248">
        <v>42047966065.912003</v>
      </c>
      <c r="L27" s="162"/>
      <c r="M27" s="162"/>
      <c r="N27" s="162"/>
      <c r="O27" s="162"/>
      <c r="P27" s="246" t="s">
        <v>1674</v>
      </c>
      <c r="Q27" s="242" t="s">
        <v>1674</v>
      </c>
      <c r="R27" s="162"/>
      <c r="S27" s="162"/>
      <c r="T27" s="242" t="s">
        <v>1674</v>
      </c>
      <c r="U27" s="162"/>
      <c r="V27" s="162"/>
      <c r="W27" s="162"/>
      <c r="Y27" s="247" t="s">
        <v>1674</v>
      </c>
    </row>
    <row r="28" spans="2:25" x14ac:dyDescent="0.25">
      <c r="B28" s="195" t="s">
        <v>1674</v>
      </c>
      <c r="C28" s="162"/>
      <c r="D28" s="195" t="s">
        <v>1674</v>
      </c>
      <c r="E28" s="162"/>
      <c r="F28" s="162"/>
      <c r="G28" s="162"/>
      <c r="H28" s="162"/>
      <c r="I28" s="255" t="s">
        <v>1674</v>
      </c>
      <c r="J28" s="162"/>
      <c r="K28" s="195" t="s">
        <v>1674</v>
      </c>
      <c r="L28" s="162"/>
      <c r="M28" s="162"/>
      <c r="N28" s="162"/>
      <c r="O28" s="162"/>
      <c r="P28" s="246" t="s">
        <v>1674</v>
      </c>
      <c r="Q28" s="242" t="s">
        <v>1674</v>
      </c>
      <c r="R28" s="162"/>
      <c r="S28" s="162"/>
      <c r="T28" s="242" t="s">
        <v>1674</v>
      </c>
      <c r="U28" s="162"/>
      <c r="V28" s="162"/>
      <c r="W28" s="162"/>
      <c r="Y28" s="247" t="s">
        <v>1674</v>
      </c>
    </row>
    <row r="29" spans="2:25" x14ac:dyDescent="0.25">
      <c r="B29" s="212" t="s">
        <v>1895</v>
      </c>
      <c r="C29" s="162"/>
      <c r="D29" s="162"/>
      <c r="E29" s="162"/>
      <c r="F29" s="162"/>
      <c r="G29" s="162"/>
      <c r="H29" s="162"/>
      <c r="I29" s="195" t="s">
        <v>1674</v>
      </c>
      <c r="J29" s="162"/>
      <c r="K29" s="281">
        <v>5.2847572853211698E-2</v>
      </c>
      <c r="L29" s="162"/>
      <c r="M29" s="162"/>
      <c r="N29" s="162"/>
      <c r="O29" s="162"/>
      <c r="P29" s="246" t="s">
        <v>1674</v>
      </c>
      <c r="Q29" s="242" t="s">
        <v>1674</v>
      </c>
      <c r="R29" s="162"/>
      <c r="S29" s="162"/>
      <c r="T29" s="242" t="s">
        <v>1674</v>
      </c>
      <c r="U29" s="162"/>
      <c r="V29" s="162"/>
      <c r="W29" s="162"/>
      <c r="Y29" s="247" t="s">
        <v>1674</v>
      </c>
    </row>
    <row r="30" spans="2:25" ht="5.65" customHeight="1" x14ac:dyDescent="0.25"/>
    <row r="31" spans="2:25" ht="15.4" customHeight="1" x14ac:dyDescent="0.25">
      <c r="B31" s="270" t="s">
        <v>1896</v>
      </c>
      <c r="C31" s="162"/>
      <c r="D31" s="162"/>
      <c r="E31" s="162"/>
      <c r="F31" s="162"/>
      <c r="G31" s="162"/>
      <c r="H31" s="162"/>
      <c r="I31" s="162"/>
      <c r="J31" s="162"/>
      <c r="K31" s="162"/>
      <c r="L31" s="162"/>
      <c r="M31" s="162"/>
      <c r="N31" s="162"/>
      <c r="O31" s="162"/>
      <c r="P31" s="162"/>
      <c r="Q31" s="162"/>
      <c r="R31" s="162"/>
      <c r="S31" s="162"/>
      <c r="T31" s="162"/>
      <c r="U31" s="162"/>
      <c r="V31" s="162"/>
      <c r="W31" s="162"/>
    </row>
    <row r="32" spans="2:25" ht="6.2" customHeight="1" x14ac:dyDescent="0.25"/>
    <row r="33" spans="3:27" ht="0" hidden="1" customHeight="1" x14ac:dyDescent="0.25"/>
    <row r="34" spans="3:27" ht="4.1500000000000004" customHeight="1" x14ac:dyDescent="0.25"/>
    <row r="35" spans="3:27" ht="15.4" customHeight="1" x14ac:dyDescent="0.25">
      <c r="C35" s="175" t="s">
        <v>1897</v>
      </c>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row>
    <row r="36" spans="3:27" ht="12.2" customHeight="1" x14ac:dyDescent="0.25">
      <c r="C36" s="206" t="s">
        <v>1898</v>
      </c>
      <c r="D36" s="162"/>
      <c r="E36" s="162"/>
      <c r="F36" s="162"/>
      <c r="G36" s="162"/>
      <c r="H36" s="163" t="s">
        <v>1674</v>
      </c>
      <c r="I36" s="162"/>
      <c r="J36" s="162"/>
      <c r="K36" s="162"/>
      <c r="L36" s="162"/>
      <c r="M36" s="261" t="s">
        <v>1695</v>
      </c>
      <c r="N36" s="162"/>
      <c r="O36" s="282">
        <v>23840292577.078899</v>
      </c>
      <c r="P36" s="162"/>
      <c r="Q36" s="162"/>
      <c r="R36" s="162"/>
      <c r="S36" s="162"/>
      <c r="T36" s="162"/>
      <c r="U36" s="163" t="s">
        <v>1674</v>
      </c>
      <c r="V36" s="162"/>
      <c r="W36" s="162"/>
      <c r="X36" s="162"/>
      <c r="Y36" s="162"/>
      <c r="Z36" s="162"/>
      <c r="AA36" s="162"/>
    </row>
    <row r="37" spans="3:27" ht="12" customHeight="1" x14ac:dyDescent="0.25">
      <c r="C37" s="206" t="s">
        <v>1899</v>
      </c>
      <c r="D37" s="162"/>
      <c r="E37" s="162"/>
      <c r="F37" s="162"/>
      <c r="G37" s="162"/>
      <c r="H37" s="163" t="s">
        <v>1674</v>
      </c>
      <c r="I37" s="162"/>
      <c r="J37" s="162"/>
      <c r="K37" s="162"/>
      <c r="L37" s="162"/>
      <c r="M37" s="261" t="s">
        <v>1674</v>
      </c>
      <c r="N37" s="162"/>
      <c r="O37" s="283">
        <v>18188345042.921101</v>
      </c>
      <c r="P37" s="284"/>
      <c r="Q37" s="284"/>
      <c r="R37" s="284"/>
      <c r="S37" s="284"/>
      <c r="T37" s="284"/>
      <c r="U37" s="163" t="s">
        <v>1674</v>
      </c>
      <c r="V37" s="162"/>
      <c r="W37" s="162"/>
      <c r="X37" s="162"/>
      <c r="Y37" s="162"/>
      <c r="Z37" s="162"/>
      <c r="AA37" s="162"/>
    </row>
    <row r="38" spans="3:27" ht="12" customHeight="1" thickBot="1" x14ac:dyDescent="0.3">
      <c r="C38" s="265" t="s">
        <v>89</v>
      </c>
      <c r="D38" s="162"/>
      <c r="E38" s="162"/>
      <c r="F38" s="162"/>
      <c r="G38" s="162"/>
      <c r="H38" s="163" t="s">
        <v>1674</v>
      </c>
      <c r="I38" s="162"/>
      <c r="J38" s="162"/>
      <c r="K38" s="162"/>
      <c r="L38" s="162"/>
      <c r="M38" s="285" t="s">
        <v>1695</v>
      </c>
      <c r="N38" s="162"/>
      <c r="O38" s="286">
        <v>42028637620</v>
      </c>
      <c r="P38" s="287"/>
      <c r="Q38" s="287"/>
      <c r="R38" s="287"/>
      <c r="S38" s="287"/>
      <c r="T38" s="287"/>
      <c r="U38" s="163" t="s">
        <v>1674</v>
      </c>
      <c r="V38" s="162"/>
      <c r="W38" s="162"/>
      <c r="X38" s="162"/>
      <c r="Y38" s="162"/>
      <c r="Z38" s="162"/>
      <c r="AA38" s="162"/>
    </row>
    <row r="39" spans="3:27" ht="12" customHeight="1" thickTop="1" x14ac:dyDescent="0.25">
      <c r="C39" s="265" t="s">
        <v>1674</v>
      </c>
      <c r="D39" s="162"/>
      <c r="E39" s="162"/>
      <c r="F39" s="162"/>
      <c r="G39" s="162"/>
      <c r="H39" s="163" t="s">
        <v>1674</v>
      </c>
      <c r="I39" s="162"/>
      <c r="J39" s="162"/>
      <c r="K39" s="162"/>
      <c r="L39" s="162"/>
      <c r="M39" s="285" t="s">
        <v>1674</v>
      </c>
      <c r="N39" s="162"/>
      <c r="O39" s="285" t="s">
        <v>1674</v>
      </c>
      <c r="P39" s="162"/>
      <c r="Q39" s="162"/>
      <c r="R39" s="162"/>
      <c r="S39" s="162"/>
      <c r="T39" s="162"/>
      <c r="U39" s="163" t="s">
        <v>1674</v>
      </c>
      <c r="V39" s="162"/>
      <c r="W39" s="162"/>
      <c r="X39" s="162"/>
      <c r="Y39" s="162"/>
      <c r="Z39" s="162"/>
      <c r="AA39" s="162"/>
    </row>
    <row r="40" spans="3:27" ht="15.4" customHeight="1" x14ac:dyDescent="0.25">
      <c r="C40" s="175" t="s">
        <v>1900</v>
      </c>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row>
    <row r="41" spans="3:27" ht="12" customHeight="1" x14ac:dyDescent="0.25">
      <c r="C41" s="205" t="s">
        <v>1901</v>
      </c>
      <c r="D41" s="162"/>
      <c r="E41" s="162"/>
      <c r="F41" s="162"/>
      <c r="G41" s="162"/>
      <c r="H41" s="288" t="s">
        <v>1902</v>
      </c>
      <c r="I41" s="289"/>
      <c r="J41" s="289"/>
      <c r="K41" s="289"/>
      <c r="L41" s="289"/>
      <c r="M41" s="285" t="s">
        <v>1674</v>
      </c>
      <c r="N41" s="162"/>
      <c r="O41" s="288" t="s">
        <v>1903</v>
      </c>
      <c r="P41" s="290"/>
      <c r="Q41" s="290"/>
      <c r="R41" s="290"/>
      <c r="S41" s="290"/>
      <c r="T41" s="290"/>
      <c r="U41" s="163" t="s">
        <v>1674</v>
      </c>
      <c r="V41" s="162"/>
      <c r="W41" s="162"/>
      <c r="X41" s="162"/>
      <c r="Y41" s="162"/>
      <c r="Z41" s="162"/>
      <c r="AA41" s="162"/>
    </row>
    <row r="42" spans="3:27" ht="12" customHeight="1" x14ac:dyDescent="0.25">
      <c r="C42" s="291">
        <v>45900</v>
      </c>
      <c r="D42" s="162"/>
      <c r="E42" s="162"/>
      <c r="F42" s="162"/>
      <c r="G42" s="162"/>
      <c r="H42" s="292">
        <v>62804.36</v>
      </c>
      <c r="I42" s="162"/>
      <c r="J42" s="162"/>
      <c r="K42" s="162"/>
      <c r="L42" s="162"/>
      <c r="M42" s="285" t="s">
        <v>1674</v>
      </c>
      <c r="N42" s="162"/>
      <c r="O42" s="293">
        <v>1.7822735865905801E-5</v>
      </c>
      <c r="P42" s="162"/>
      <c r="Q42" s="162"/>
      <c r="R42" s="162"/>
      <c r="S42" s="162"/>
      <c r="T42" s="162"/>
      <c r="U42" s="163" t="s">
        <v>1674</v>
      </c>
      <c r="V42" s="162"/>
      <c r="W42" s="162"/>
      <c r="X42" s="162"/>
      <c r="Y42" s="162"/>
      <c r="Z42" s="162"/>
      <c r="AA42" s="162"/>
    </row>
    <row r="43" spans="3:27" ht="12.75" customHeight="1" x14ac:dyDescent="0.25">
      <c r="C43" s="294" t="s">
        <v>1674</v>
      </c>
      <c r="D43" s="162"/>
      <c r="E43" s="162"/>
      <c r="F43" s="162"/>
      <c r="G43" s="162"/>
      <c r="H43" s="217" t="s">
        <v>1674</v>
      </c>
      <c r="I43" s="162"/>
      <c r="J43" s="162"/>
      <c r="K43" s="162"/>
      <c r="L43" s="162"/>
      <c r="M43" s="285" t="s">
        <v>1674</v>
      </c>
      <c r="N43" s="162"/>
      <c r="O43" s="217" t="s">
        <v>1904</v>
      </c>
      <c r="P43" s="162"/>
      <c r="Q43" s="162"/>
      <c r="R43" s="162"/>
      <c r="S43" s="162"/>
      <c r="T43" s="162"/>
      <c r="U43" s="163" t="s">
        <v>1674</v>
      </c>
      <c r="V43" s="162"/>
      <c r="W43" s="162"/>
      <c r="X43" s="162"/>
      <c r="Y43" s="162"/>
      <c r="Z43" s="162"/>
      <c r="AA43" s="162"/>
    </row>
    <row r="44" spans="3:27" ht="0" hidden="1" customHeight="1" x14ac:dyDescent="0.25"/>
    <row r="45" spans="3:27" ht="8.1" customHeight="1" x14ac:dyDescent="0.25"/>
    <row r="46" spans="3:27" ht="15.4" customHeight="1" x14ac:dyDescent="0.25">
      <c r="C46" s="175" t="s">
        <v>1905</v>
      </c>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row>
    <row r="47" spans="3:27" x14ac:dyDescent="0.25">
      <c r="C47" s="195" t="s">
        <v>1674</v>
      </c>
      <c r="D47" s="162"/>
      <c r="E47" s="295" t="s">
        <v>1674</v>
      </c>
      <c r="F47" s="162"/>
      <c r="G47" s="162"/>
      <c r="H47" s="296" t="s">
        <v>1906</v>
      </c>
      <c r="I47" s="284"/>
      <c r="J47" s="284"/>
      <c r="K47" s="284"/>
      <c r="L47" s="284"/>
      <c r="N47" s="196" t="s">
        <v>1674</v>
      </c>
      <c r="O47" s="296" t="s">
        <v>1907</v>
      </c>
      <c r="P47" s="284"/>
      <c r="Q47" s="284"/>
      <c r="R47" s="284"/>
      <c r="S47" s="284"/>
      <c r="T47" s="284"/>
      <c r="U47" s="297" t="s">
        <v>1674</v>
      </c>
      <c r="V47" s="162"/>
      <c r="W47" s="162"/>
      <c r="X47" s="162"/>
      <c r="Y47" s="162"/>
      <c r="Z47" s="162"/>
      <c r="AA47" s="162"/>
    </row>
    <row r="48" spans="3:27" x14ac:dyDescent="0.25">
      <c r="C48" s="226" t="s">
        <v>1908</v>
      </c>
      <c r="D48" s="209"/>
      <c r="E48" s="209"/>
      <c r="F48" s="209"/>
      <c r="G48" s="209"/>
      <c r="H48" s="298" t="s">
        <v>1674</v>
      </c>
      <c r="I48" s="162"/>
      <c r="J48" s="162"/>
      <c r="K48" s="162"/>
      <c r="L48" s="162"/>
      <c r="N48" s="170" t="s">
        <v>1674</v>
      </c>
      <c r="O48" s="299" t="s">
        <v>1674</v>
      </c>
      <c r="P48" s="162"/>
      <c r="Q48" s="162"/>
      <c r="R48" s="162"/>
      <c r="S48" s="162"/>
      <c r="T48" s="162"/>
      <c r="U48" s="297" t="s">
        <v>1674</v>
      </c>
      <c r="V48" s="162"/>
      <c r="W48" s="162"/>
      <c r="X48" s="162"/>
      <c r="Y48" s="162"/>
      <c r="Z48" s="162"/>
      <c r="AA48" s="162"/>
    </row>
    <row r="49" spans="3:27" ht="9.9499999999999993" customHeight="1" x14ac:dyDescent="0.25">
      <c r="C49" s="232" t="s">
        <v>1909</v>
      </c>
      <c r="D49" s="209"/>
      <c r="E49" s="209"/>
      <c r="F49" s="209"/>
      <c r="G49" s="209"/>
      <c r="H49" s="258">
        <v>706906711.90999997</v>
      </c>
      <c r="I49" s="162"/>
      <c r="J49" s="162"/>
      <c r="K49" s="162"/>
      <c r="L49" s="162"/>
      <c r="N49" s="196" t="s">
        <v>1674</v>
      </c>
      <c r="O49" s="258">
        <v>725980293.89999998</v>
      </c>
      <c r="P49" s="162"/>
      <c r="Q49" s="162"/>
      <c r="R49" s="162"/>
      <c r="S49" s="162"/>
      <c r="T49" s="162"/>
      <c r="U49" s="297" t="s">
        <v>1674</v>
      </c>
      <c r="V49" s="162"/>
      <c r="W49" s="162"/>
      <c r="X49" s="162"/>
      <c r="Y49" s="162"/>
      <c r="Z49" s="162"/>
      <c r="AA49" s="162"/>
    </row>
    <row r="50" spans="3:27" ht="9.9499999999999993" customHeight="1" x14ac:dyDescent="0.25">
      <c r="C50" s="232" t="s">
        <v>1910</v>
      </c>
      <c r="D50" s="209"/>
      <c r="E50" s="209"/>
      <c r="F50" s="209"/>
      <c r="G50" s="209"/>
      <c r="H50" s="258">
        <v>0</v>
      </c>
      <c r="I50" s="162"/>
      <c r="J50" s="162"/>
      <c r="K50" s="162"/>
      <c r="L50" s="162"/>
      <c r="N50" s="196" t="s">
        <v>1674</v>
      </c>
      <c r="O50" s="258">
        <v>0</v>
      </c>
      <c r="P50" s="162"/>
      <c r="Q50" s="162"/>
      <c r="R50" s="162"/>
      <c r="S50" s="162"/>
      <c r="T50" s="162"/>
      <c r="U50" s="297" t="s">
        <v>1674</v>
      </c>
      <c r="V50" s="162"/>
      <c r="W50" s="162"/>
      <c r="X50" s="162"/>
      <c r="Y50" s="162"/>
      <c r="Z50" s="162"/>
      <c r="AA50" s="162"/>
    </row>
    <row r="51" spans="3:27" ht="9.9499999999999993" customHeight="1" x14ac:dyDescent="0.25">
      <c r="C51" s="232" t="s">
        <v>1911</v>
      </c>
      <c r="D51" s="209"/>
      <c r="E51" s="209"/>
      <c r="F51" s="209"/>
      <c r="G51" s="209"/>
      <c r="H51" s="258">
        <v>150420404.56999999</v>
      </c>
      <c r="I51" s="162"/>
      <c r="J51" s="162"/>
      <c r="K51" s="162"/>
      <c r="L51" s="162"/>
      <c r="N51" s="196" t="s">
        <v>1674</v>
      </c>
      <c r="O51" s="258">
        <v>150040485.63999999</v>
      </c>
      <c r="P51" s="162"/>
      <c r="Q51" s="162"/>
      <c r="R51" s="162"/>
      <c r="S51" s="162"/>
      <c r="T51" s="162"/>
      <c r="U51" s="297" t="s">
        <v>1674</v>
      </c>
      <c r="V51" s="162"/>
      <c r="W51" s="162"/>
      <c r="X51" s="162"/>
      <c r="Y51" s="162"/>
      <c r="Z51" s="162"/>
      <c r="AA51" s="162"/>
    </row>
    <row r="52" spans="3:27" ht="9.9499999999999993" customHeight="1" x14ac:dyDescent="0.25">
      <c r="C52" s="232" t="s">
        <v>1912</v>
      </c>
      <c r="D52" s="209"/>
      <c r="E52" s="209"/>
      <c r="F52" s="209"/>
      <c r="G52" s="209"/>
      <c r="H52" s="258">
        <v>0</v>
      </c>
      <c r="I52" s="162"/>
      <c r="J52" s="162"/>
      <c r="K52" s="162"/>
      <c r="L52" s="162"/>
      <c r="N52" s="196" t="s">
        <v>1674</v>
      </c>
      <c r="O52" s="258">
        <v>0</v>
      </c>
      <c r="P52" s="162"/>
      <c r="Q52" s="162"/>
      <c r="R52" s="162"/>
      <c r="S52" s="162"/>
      <c r="T52" s="162"/>
      <c r="U52" s="297" t="s">
        <v>1674</v>
      </c>
      <c r="V52" s="162"/>
      <c r="W52" s="162"/>
      <c r="X52" s="162"/>
      <c r="Y52" s="162"/>
      <c r="Z52" s="162"/>
      <c r="AA52" s="162"/>
    </row>
    <row r="53" spans="3:27" ht="9.9499999999999993" customHeight="1" x14ac:dyDescent="0.25">
      <c r="C53" s="232" t="s">
        <v>1913</v>
      </c>
      <c r="D53" s="209"/>
      <c r="E53" s="209"/>
      <c r="F53" s="209"/>
      <c r="G53" s="209"/>
      <c r="H53" s="258">
        <v>0</v>
      </c>
      <c r="I53" s="162"/>
      <c r="J53" s="162"/>
      <c r="K53" s="162"/>
      <c r="L53" s="162"/>
      <c r="N53" s="196" t="s">
        <v>1674</v>
      </c>
      <c r="O53" s="258">
        <v>0</v>
      </c>
      <c r="P53" s="162"/>
      <c r="Q53" s="162"/>
      <c r="R53" s="162"/>
      <c r="S53" s="162"/>
      <c r="T53" s="162"/>
      <c r="U53" s="297" t="s">
        <v>1674</v>
      </c>
      <c r="V53" s="162"/>
      <c r="W53" s="162"/>
      <c r="X53" s="162"/>
      <c r="Y53" s="162"/>
      <c r="Z53" s="162"/>
      <c r="AA53" s="162"/>
    </row>
    <row r="54" spans="3:27" ht="9.9499999999999993" customHeight="1" x14ac:dyDescent="0.25">
      <c r="C54" s="232" t="s">
        <v>1914</v>
      </c>
      <c r="D54" s="209"/>
      <c r="E54" s="209"/>
      <c r="F54" s="209"/>
      <c r="G54" s="209"/>
      <c r="H54" s="258">
        <v>0</v>
      </c>
      <c r="I54" s="162"/>
      <c r="J54" s="162"/>
      <c r="K54" s="162"/>
      <c r="L54" s="162"/>
      <c r="N54" s="196" t="s">
        <v>1674</v>
      </c>
      <c r="O54" s="258">
        <v>0</v>
      </c>
      <c r="P54" s="162"/>
      <c r="Q54" s="162"/>
      <c r="R54" s="162"/>
      <c r="S54" s="162"/>
      <c r="T54" s="162"/>
      <c r="U54" s="297" t="s">
        <v>1674</v>
      </c>
      <c r="V54" s="162"/>
      <c r="W54" s="162"/>
      <c r="X54" s="162"/>
      <c r="Y54" s="162"/>
      <c r="Z54" s="162"/>
      <c r="AA54" s="162"/>
    </row>
    <row r="55" spans="3:27" ht="9.9499999999999993" customHeight="1" x14ac:dyDescent="0.25">
      <c r="C55" s="232" t="s">
        <v>1915</v>
      </c>
      <c r="D55" s="209"/>
      <c r="E55" s="209"/>
      <c r="F55" s="209"/>
      <c r="G55" s="209"/>
      <c r="H55" s="258">
        <v>0</v>
      </c>
      <c r="I55" s="162"/>
      <c r="J55" s="162"/>
      <c r="K55" s="162"/>
      <c r="L55" s="162"/>
      <c r="N55" s="196" t="s">
        <v>1674</v>
      </c>
      <c r="O55" s="258">
        <v>0</v>
      </c>
      <c r="P55" s="162"/>
      <c r="Q55" s="162"/>
      <c r="R55" s="162"/>
      <c r="S55" s="162"/>
      <c r="T55" s="162"/>
      <c r="U55" s="297" t="s">
        <v>1674</v>
      </c>
      <c r="V55" s="162"/>
      <c r="W55" s="162"/>
      <c r="X55" s="162"/>
      <c r="Y55" s="162"/>
      <c r="Z55" s="162"/>
      <c r="AA55" s="162"/>
    </row>
    <row r="56" spans="3:27" x14ac:dyDescent="0.25">
      <c r="C56" s="300" t="s">
        <v>1916</v>
      </c>
      <c r="D56" s="209"/>
      <c r="E56" s="209"/>
      <c r="F56" s="209"/>
      <c r="G56" s="209"/>
      <c r="H56" s="255" t="s">
        <v>1674</v>
      </c>
      <c r="I56" s="162"/>
      <c r="J56" s="162"/>
      <c r="K56" s="162"/>
      <c r="L56" s="162"/>
      <c r="N56" s="196" t="s">
        <v>1674</v>
      </c>
      <c r="O56" s="255" t="s">
        <v>1674</v>
      </c>
      <c r="P56" s="162"/>
      <c r="Q56" s="162"/>
      <c r="R56" s="162"/>
      <c r="S56" s="162"/>
      <c r="T56" s="162"/>
      <c r="U56" s="297" t="s">
        <v>1674</v>
      </c>
      <c r="V56" s="162"/>
      <c r="W56" s="162"/>
      <c r="X56" s="162"/>
      <c r="Y56" s="162"/>
      <c r="Z56" s="162"/>
      <c r="AA56" s="162"/>
    </row>
    <row r="57" spans="3:27" ht="9.9499999999999993" customHeight="1" x14ac:dyDescent="0.25">
      <c r="C57" s="232" t="s">
        <v>1917</v>
      </c>
      <c r="D57" s="209"/>
      <c r="E57" s="209"/>
      <c r="F57" s="209"/>
      <c r="G57" s="209"/>
      <c r="H57" s="258">
        <v>-2454160.63</v>
      </c>
      <c r="I57" s="162"/>
      <c r="J57" s="162"/>
      <c r="K57" s="162"/>
      <c r="L57" s="162"/>
      <c r="N57" s="196" t="s">
        <v>1674</v>
      </c>
      <c r="O57" s="258">
        <v>-916918.27</v>
      </c>
      <c r="P57" s="162"/>
      <c r="Q57" s="162"/>
      <c r="R57" s="162"/>
      <c r="S57" s="162"/>
      <c r="T57" s="162"/>
      <c r="U57" s="297" t="s">
        <v>1674</v>
      </c>
      <c r="V57" s="162"/>
      <c r="W57" s="162"/>
      <c r="X57" s="162"/>
      <c r="Y57" s="162"/>
      <c r="Z57" s="162"/>
      <c r="AA57" s="162"/>
    </row>
    <row r="58" spans="3:27" ht="9.9499999999999993" customHeight="1" x14ac:dyDescent="0.25">
      <c r="C58" s="232" t="s">
        <v>1918</v>
      </c>
      <c r="D58" s="209"/>
      <c r="E58" s="209"/>
      <c r="F58" s="209"/>
      <c r="G58" s="209"/>
      <c r="H58" s="258">
        <v>-75587316.019999996</v>
      </c>
      <c r="I58" s="162"/>
      <c r="J58" s="162"/>
      <c r="K58" s="162"/>
      <c r="L58" s="162"/>
      <c r="N58" s="196" t="s">
        <v>1674</v>
      </c>
      <c r="O58" s="258">
        <v>-74388896.189999998</v>
      </c>
      <c r="P58" s="162"/>
      <c r="Q58" s="162"/>
      <c r="R58" s="162"/>
      <c r="S58" s="162"/>
      <c r="T58" s="162"/>
      <c r="U58" s="297" t="s">
        <v>1674</v>
      </c>
      <c r="V58" s="162"/>
      <c r="W58" s="162"/>
      <c r="X58" s="162"/>
      <c r="Y58" s="162"/>
      <c r="Z58" s="162"/>
      <c r="AA58" s="162"/>
    </row>
    <row r="59" spans="3:27" ht="9.9499999999999993" customHeight="1" x14ac:dyDescent="0.25">
      <c r="C59" s="232" t="s">
        <v>1919</v>
      </c>
      <c r="D59" s="209"/>
      <c r="E59" s="209"/>
      <c r="F59" s="209"/>
      <c r="G59" s="209"/>
      <c r="H59" s="258">
        <v>-706906712</v>
      </c>
      <c r="I59" s="162"/>
      <c r="J59" s="162"/>
      <c r="K59" s="162"/>
      <c r="L59" s="162"/>
      <c r="N59" s="301" t="s">
        <v>1920</v>
      </c>
      <c r="O59" s="258">
        <v>-725980294</v>
      </c>
      <c r="P59" s="162"/>
      <c r="Q59" s="162"/>
      <c r="R59" s="162"/>
      <c r="S59" s="162"/>
      <c r="T59" s="162"/>
      <c r="U59" s="297" t="s">
        <v>1674</v>
      </c>
      <c r="V59" s="162"/>
      <c r="W59" s="162"/>
      <c r="X59" s="162"/>
      <c r="Y59" s="162"/>
      <c r="Z59" s="162"/>
      <c r="AA59" s="162"/>
    </row>
    <row r="60" spans="3:27" ht="9.9499999999999993" customHeight="1" x14ac:dyDescent="0.25">
      <c r="C60" s="232" t="s">
        <v>1921</v>
      </c>
      <c r="D60" s="209"/>
      <c r="E60" s="209"/>
      <c r="F60" s="209"/>
      <c r="G60" s="209"/>
      <c r="H60" s="258">
        <v>0</v>
      </c>
      <c r="I60" s="162"/>
      <c r="J60" s="162"/>
      <c r="K60" s="162"/>
      <c r="L60" s="162"/>
      <c r="N60" s="196" t="s">
        <v>1674</v>
      </c>
      <c r="O60" s="258">
        <v>0</v>
      </c>
      <c r="P60" s="162"/>
      <c r="Q60" s="162"/>
      <c r="R60" s="162"/>
      <c r="S60" s="162"/>
      <c r="T60" s="162"/>
      <c r="U60" s="297" t="s">
        <v>1674</v>
      </c>
      <c r="V60" s="162"/>
      <c r="W60" s="162"/>
      <c r="X60" s="162"/>
      <c r="Y60" s="162"/>
      <c r="Z60" s="162"/>
      <c r="AA60" s="162"/>
    </row>
    <row r="61" spans="3:27" ht="9.9499999999999993" customHeight="1" x14ac:dyDescent="0.25">
      <c r="C61" s="232" t="s">
        <v>1922</v>
      </c>
      <c r="D61" s="209"/>
      <c r="E61" s="209"/>
      <c r="F61" s="209"/>
      <c r="G61" s="209"/>
      <c r="H61" s="258">
        <v>0</v>
      </c>
      <c r="I61" s="162"/>
      <c r="J61" s="162"/>
      <c r="K61" s="162"/>
      <c r="L61" s="162"/>
      <c r="N61" s="196" t="s">
        <v>1674</v>
      </c>
      <c r="O61" s="258">
        <v>0</v>
      </c>
      <c r="P61" s="162"/>
      <c r="Q61" s="162"/>
      <c r="R61" s="162"/>
      <c r="S61" s="162"/>
      <c r="T61" s="162"/>
      <c r="U61" s="297" t="s">
        <v>1674</v>
      </c>
      <c r="V61" s="162"/>
      <c r="W61" s="162"/>
      <c r="X61" s="162"/>
      <c r="Y61" s="162"/>
      <c r="Z61" s="162"/>
      <c r="AA61" s="162"/>
    </row>
    <row r="62" spans="3:27" ht="9.9499999999999993" customHeight="1" x14ac:dyDescent="0.25">
      <c r="C62" s="232" t="s">
        <v>1923</v>
      </c>
      <c r="D62" s="209"/>
      <c r="E62" s="209"/>
      <c r="F62" s="209"/>
      <c r="G62" s="209"/>
      <c r="H62" s="258">
        <v>-2497.6799999999998</v>
      </c>
      <c r="I62" s="162"/>
      <c r="J62" s="162"/>
      <c r="K62" s="162"/>
      <c r="L62" s="162"/>
      <c r="N62" s="196" t="s">
        <v>1674</v>
      </c>
      <c r="O62" s="258">
        <v>-4004073.39</v>
      </c>
      <c r="P62" s="162"/>
      <c r="Q62" s="162"/>
      <c r="R62" s="162"/>
      <c r="S62" s="162"/>
      <c r="T62" s="162"/>
      <c r="U62" s="297" t="s">
        <v>1674</v>
      </c>
      <c r="V62" s="162"/>
      <c r="W62" s="162"/>
      <c r="X62" s="162"/>
      <c r="Y62" s="162"/>
      <c r="Z62" s="162"/>
      <c r="AA62" s="162"/>
    </row>
    <row r="63" spans="3:27" ht="9.9499999999999993" customHeight="1" x14ac:dyDescent="0.25">
      <c r="C63" s="232" t="s">
        <v>1924</v>
      </c>
      <c r="D63" s="209"/>
      <c r="E63" s="209"/>
      <c r="F63" s="209"/>
      <c r="G63" s="209"/>
      <c r="H63" s="258">
        <v>0</v>
      </c>
      <c r="I63" s="162"/>
      <c r="J63" s="162"/>
      <c r="K63" s="162"/>
      <c r="L63" s="162"/>
      <c r="N63" s="196" t="s">
        <v>1674</v>
      </c>
      <c r="O63" s="258">
        <v>0</v>
      </c>
      <c r="P63" s="162"/>
      <c r="Q63" s="162"/>
      <c r="R63" s="162"/>
      <c r="S63" s="162"/>
      <c r="T63" s="162"/>
      <c r="U63" s="297" t="s">
        <v>1674</v>
      </c>
      <c r="V63" s="162"/>
      <c r="W63" s="162"/>
      <c r="X63" s="162"/>
      <c r="Y63" s="162"/>
      <c r="Z63" s="162"/>
      <c r="AA63" s="162"/>
    </row>
    <row r="64" spans="3:27" ht="15.75" thickBot="1" x14ac:dyDescent="0.3">
      <c r="C64" s="232" t="s">
        <v>1925</v>
      </c>
      <c r="D64" s="209"/>
      <c r="E64" s="209"/>
      <c r="F64" s="209"/>
      <c r="G64" s="209"/>
      <c r="H64" s="302">
        <v>72376430.150000006</v>
      </c>
      <c r="I64" s="194"/>
      <c r="J64" s="194"/>
      <c r="K64" s="194"/>
      <c r="L64" s="194"/>
      <c r="N64" s="196" t="s">
        <v>1674</v>
      </c>
      <c r="O64" s="302">
        <v>70730597.689999998</v>
      </c>
      <c r="P64" s="194"/>
      <c r="Q64" s="194"/>
      <c r="R64" s="194"/>
      <c r="S64" s="194"/>
      <c r="T64" s="194"/>
      <c r="U64" s="297" t="s">
        <v>1674</v>
      </c>
      <c r="V64" s="162"/>
      <c r="W64" s="162"/>
      <c r="X64" s="162"/>
      <c r="Y64" s="162"/>
      <c r="Z64" s="162"/>
      <c r="AA64" s="162"/>
    </row>
    <row r="65" spans="3:27" ht="15.75" thickTop="1" x14ac:dyDescent="0.25">
      <c r="C65" s="303" t="s">
        <v>1674</v>
      </c>
      <c r="D65" s="162"/>
      <c r="E65" s="297" t="s">
        <v>1674</v>
      </c>
      <c r="F65" s="162"/>
      <c r="G65" s="162"/>
      <c r="H65" s="304" t="s">
        <v>1674</v>
      </c>
      <c r="I65" s="162"/>
      <c r="J65" s="162"/>
      <c r="K65" s="162"/>
      <c r="L65" s="162"/>
      <c r="N65" s="305" t="s">
        <v>1674</v>
      </c>
      <c r="O65" s="297" t="s">
        <v>1674</v>
      </c>
      <c r="P65" s="162"/>
      <c r="Q65" s="162"/>
      <c r="R65" s="162"/>
      <c r="S65" s="162"/>
      <c r="T65" s="162"/>
      <c r="U65" s="297" t="s">
        <v>1674</v>
      </c>
      <c r="V65" s="162"/>
      <c r="W65" s="162"/>
      <c r="X65" s="162"/>
      <c r="Y65" s="162"/>
      <c r="Z65" s="162"/>
      <c r="AA65" s="162"/>
    </row>
    <row r="66" spans="3:27" ht="9.9499999999999993" customHeight="1" x14ac:dyDescent="0.25">
      <c r="C66" s="306" t="s">
        <v>1926</v>
      </c>
      <c r="D66" s="162"/>
      <c r="E66" s="162"/>
      <c r="F66" s="162"/>
      <c r="G66" s="162"/>
      <c r="H66" s="162"/>
      <c r="I66" s="162"/>
      <c r="J66" s="162"/>
      <c r="K66" s="162"/>
      <c r="L66" s="162"/>
      <c r="M66" s="162"/>
      <c r="N66" s="162"/>
      <c r="O66" s="162"/>
      <c r="P66" s="162"/>
      <c r="Q66" s="162"/>
      <c r="R66" s="162"/>
      <c r="S66" s="162"/>
      <c r="T66" s="162"/>
      <c r="U66" s="297" t="s">
        <v>1674</v>
      </c>
      <c r="V66" s="162"/>
      <c r="W66" s="162"/>
      <c r="X66" s="162"/>
      <c r="Y66" s="162"/>
      <c r="Z66" s="162"/>
      <c r="AA66" s="162"/>
    </row>
    <row r="67" spans="3:27" ht="0" hidden="1" customHeight="1" x14ac:dyDescent="0.25"/>
    <row r="68" spans="3:27" ht="2.85" customHeight="1" x14ac:dyDescent="0.25"/>
    <row r="69" spans="3:27" ht="15.4" customHeight="1" x14ac:dyDescent="0.25">
      <c r="C69" s="175" t="s">
        <v>1927</v>
      </c>
      <c r="D69" s="162"/>
      <c r="E69" s="162"/>
      <c r="F69" s="162"/>
      <c r="G69" s="162"/>
      <c r="H69" s="162"/>
      <c r="I69" s="162"/>
      <c r="J69" s="162"/>
      <c r="K69" s="162"/>
      <c r="L69" s="162"/>
      <c r="M69" s="162"/>
      <c r="N69" s="162"/>
      <c r="O69" s="162"/>
      <c r="P69" s="162"/>
      <c r="Q69" s="162"/>
      <c r="R69" s="162"/>
      <c r="S69" s="307" t="s">
        <v>1674</v>
      </c>
      <c r="T69" s="162"/>
      <c r="U69" s="162"/>
      <c r="V69" s="162"/>
      <c r="W69" s="307" t="s">
        <v>1674</v>
      </c>
      <c r="X69" s="162"/>
      <c r="Y69" s="162"/>
      <c r="Z69" s="162"/>
      <c r="AA69" s="162"/>
    </row>
    <row r="70" spans="3:27" x14ac:dyDescent="0.25">
      <c r="C70" s="303" t="s">
        <v>1928</v>
      </c>
      <c r="D70" s="162"/>
      <c r="E70" s="162"/>
      <c r="F70" s="162"/>
      <c r="G70" s="162"/>
      <c r="H70" s="162"/>
      <c r="I70" s="162"/>
      <c r="J70" s="255" t="s">
        <v>1674</v>
      </c>
      <c r="K70" s="162"/>
      <c r="L70" s="223" t="s">
        <v>79</v>
      </c>
      <c r="M70" s="162"/>
      <c r="N70" s="162"/>
      <c r="O70" s="162"/>
      <c r="P70" s="162"/>
      <c r="Q70" s="162"/>
      <c r="R70" s="196" t="s">
        <v>1674</v>
      </c>
      <c r="S70" s="242" t="s">
        <v>1674</v>
      </c>
      <c r="T70" s="162"/>
      <c r="U70" s="162"/>
      <c r="V70" s="162"/>
      <c r="W70" s="297" t="s">
        <v>1674</v>
      </c>
      <c r="X70" s="162"/>
      <c r="Y70" s="162"/>
      <c r="Z70" s="162"/>
      <c r="AA70" s="162"/>
    </row>
    <row r="71" spans="3:27" ht="9.9499999999999993" customHeight="1" x14ac:dyDescent="0.25">
      <c r="C71" s="303" t="s">
        <v>1929</v>
      </c>
      <c r="D71" s="162"/>
      <c r="E71" s="162"/>
      <c r="F71" s="162"/>
      <c r="G71" s="162"/>
      <c r="H71" s="162"/>
      <c r="I71" s="162"/>
      <c r="J71" s="255" t="s">
        <v>1695</v>
      </c>
      <c r="K71" s="162"/>
      <c r="L71" s="258">
        <v>43052520813.809998</v>
      </c>
      <c r="M71" s="162"/>
      <c r="N71" s="162"/>
      <c r="O71" s="162"/>
      <c r="P71" s="162"/>
      <c r="Q71" s="162"/>
      <c r="R71" s="196" t="s">
        <v>1674</v>
      </c>
      <c r="S71" s="242" t="s">
        <v>1674</v>
      </c>
      <c r="T71" s="162"/>
      <c r="U71" s="162"/>
      <c r="V71" s="162"/>
      <c r="W71" s="297" t="s">
        <v>1674</v>
      </c>
      <c r="X71" s="162"/>
      <c r="Y71" s="162"/>
      <c r="Z71" s="162"/>
      <c r="AA71" s="162"/>
    </row>
    <row r="72" spans="3:27" ht="9.9499999999999993" customHeight="1" x14ac:dyDescent="0.25">
      <c r="C72" s="303" t="s">
        <v>1930</v>
      </c>
      <c r="D72" s="162"/>
      <c r="E72" s="162"/>
      <c r="F72" s="162"/>
      <c r="G72" s="162"/>
      <c r="H72" s="162"/>
      <c r="I72" s="162"/>
      <c r="J72" s="255" t="s">
        <v>1695</v>
      </c>
      <c r="K72" s="162"/>
      <c r="L72" s="258">
        <v>42286006237.779999</v>
      </c>
      <c r="M72" s="162"/>
      <c r="N72" s="162"/>
      <c r="O72" s="162"/>
      <c r="P72" s="162"/>
      <c r="Q72" s="162"/>
      <c r="R72" s="196" t="s">
        <v>1674</v>
      </c>
      <c r="S72" s="242" t="s">
        <v>1674</v>
      </c>
      <c r="T72" s="162"/>
      <c r="U72" s="162"/>
      <c r="V72" s="162"/>
      <c r="W72" s="297" t="s">
        <v>1674</v>
      </c>
      <c r="X72" s="162"/>
      <c r="Y72" s="162"/>
      <c r="Z72" s="162"/>
      <c r="AA72" s="162"/>
    </row>
    <row r="73" spans="3:27" ht="9.9499999999999993" customHeight="1" x14ac:dyDescent="0.25">
      <c r="C73" s="303" t="s">
        <v>580</v>
      </c>
      <c r="D73" s="162"/>
      <c r="E73" s="162"/>
      <c r="F73" s="162"/>
      <c r="G73" s="162"/>
      <c r="H73" s="162"/>
      <c r="I73" s="162"/>
      <c r="J73" s="255" t="s">
        <v>1674</v>
      </c>
      <c r="K73" s="162"/>
      <c r="L73" s="258">
        <v>130442</v>
      </c>
      <c r="M73" s="162"/>
      <c r="N73" s="162"/>
      <c r="O73" s="162"/>
      <c r="P73" s="162"/>
      <c r="Q73" s="162"/>
      <c r="R73" s="196" t="s">
        <v>1674</v>
      </c>
      <c r="S73" s="242" t="s">
        <v>1674</v>
      </c>
      <c r="T73" s="162"/>
      <c r="U73" s="162"/>
      <c r="V73" s="162"/>
      <c r="W73" s="297" t="s">
        <v>1674</v>
      </c>
      <c r="X73" s="162"/>
      <c r="Y73" s="162"/>
      <c r="Z73" s="162"/>
      <c r="AA73" s="162"/>
    </row>
    <row r="74" spans="3:27" ht="9.9499999999999993" customHeight="1" x14ac:dyDescent="0.25">
      <c r="C74" s="303" t="s">
        <v>1931</v>
      </c>
      <c r="D74" s="162"/>
      <c r="E74" s="162"/>
      <c r="F74" s="162"/>
      <c r="G74" s="162"/>
      <c r="H74" s="162"/>
      <c r="I74" s="162"/>
      <c r="J74" s="255" t="s">
        <v>1695</v>
      </c>
      <c r="K74" s="162"/>
      <c r="L74" s="258">
        <v>324174.77679999999</v>
      </c>
      <c r="M74" s="162"/>
      <c r="N74" s="162"/>
      <c r="O74" s="162"/>
      <c r="P74" s="162"/>
      <c r="Q74" s="162"/>
      <c r="R74" s="196" t="s">
        <v>1674</v>
      </c>
      <c r="S74" s="242" t="s">
        <v>1674</v>
      </c>
      <c r="T74" s="162"/>
      <c r="U74" s="162"/>
      <c r="V74" s="162"/>
      <c r="W74" s="297" t="s">
        <v>1674</v>
      </c>
      <c r="X74" s="162"/>
      <c r="Y74" s="162"/>
      <c r="Z74" s="162"/>
      <c r="AA74" s="162"/>
    </row>
    <row r="75" spans="3:27" ht="9.9499999999999993" customHeight="1" x14ac:dyDescent="0.25">
      <c r="C75" s="303" t="s">
        <v>1932</v>
      </c>
      <c r="D75" s="162"/>
      <c r="E75" s="162"/>
      <c r="F75" s="162"/>
      <c r="G75" s="162"/>
      <c r="H75" s="162"/>
      <c r="I75" s="162"/>
      <c r="J75" s="255" t="s">
        <v>1674</v>
      </c>
      <c r="K75" s="162"/>
      <c r="L75" s="258">
        <v>123438</v>
      </c>
      <c r="M75" s="162"/>
      <c r="N75" s="162"/>
      <c r="O75" s="162"/>
      <c r="P75" s="162"/>
      <c r="Q75" s="162"/>
      <c r="R75" s="196" t="s">
        <v>1674</v>
      </c>
      <c r="S75" s="242" t="s">
        <v>1674</v>
      </c>
      <c r="T75" s="162"/>
      <c r="U75" s="162"/>
      <c r="V75" s="162"/>
      <c r="W75" s="297" t="s">
        <v>1674</v>
      </c>
      <c r="X75" s="162"/>
      <c r="Y75" s="162"/>
      <c r="Z75" s="162"/>
      <c r="AA75" s="162"/>
    </row>
    <row r="76" spans="3:27" ht="9.9499999999999993" customHeight="1" x14ac:dyDescent="0.25">
      <c r="C76" s="303" t="s">
        <v>1933</v>
      </c>
      <c r="D76" s="162"/>
      <c r="E76" s="162"/>
      <c r="F76" s="162"/>
      <c r="G76" s="162"/>
      <c r="H76" s="162"/>
      <c r="I76" s="162"/>
      <c r="J76" s="255" t="s">
        <v>1674</v>
      </c>
      <c r="K76" s="162"/>
      <c r="L76" s="258">
        <v>130442</v>
      </c>
      <c r="M76" s="162"/>
      <c r="N76" s="162"/>
      <c r="O76" s="162"/>
      <c r="P76" s="162"/>
      <c r="Q76" s="162"/>
      <c r="R76" s="196" t="s">
        <v>1674</v>
      </c>
      <c r="S76" s="242" t="s">
        <v>1674</v>
      </c>
      <c r="T76" s="162"/>
      <c r="U76" s="162"/>
      <c r="V76" s="162"/>
      <c r="W76" s="297" t="s">
        <v>1674</v>
      </c>
      <c r="X76" s="162"/>
      <c r="Y76" s="162"/>
      <c r="Z76" s="162"/>
      <c r="AA76" s="162"/>
    </row>
    <row r="77" spans="3:27" x14ac:dyDescent="0.25">
      <c r="C77" s="303" t="s">
        <v>1674</v>
      </c>
      <c r="D77" s="162"/>
      <c r="E77" s="162"/>
      <c r="F77" s="162"/>
      <c r="G77" s="162"/>
      <c r="H77" s="162"/>
      <c r="I77" s="162"/>
      <c r="J77" s="274" t="s">
        <v>1674</v>
      </c>
      <c r="K77" s="162"/>
      <c r="L77" s="308" t="s">
        <v>1934</v>
      </c>
      <c r="M77" s="209"/>
      <c r="N77" s="209"/>
      <c r="O77" s="209"/>
      <c r="P77" s="209"/>
      <c r="Q77" s="209"/>
      <c r="R77" s="196" t="s">
        <v>1674</v>
      </c>
      <c r="S77" s="308" t="s">
        <v>1935</v>
      </c>
      <c r="T77" s="209"/>
      <c r="U77" s="209"/>
      <c r="V77" s="209"/>
      <c r="W77" s="309" t="s">
        <v>1674</v>
      </c>
      <c r="X77" s="162"/>
      <c r="Y77" s="162"/>
      <c r="Z77" s="162"/>
      <c r="AA77" s="162"/>
    </row>
    <row r="78" spans="3:27" ht="9.9499999999999993" customHeight="1" x14ac:dyDescent="0.25">
      <c r="C78" s="303" t="s">
        <v>1936</v>
      </c>
      <c r="D78" s="162"/>
      <c r="E78" s="162"/>
      <c r="F78" s="162"/>
      <c r="G78" s="162"/>
      <c r="H78" s="162"/>
      <c r="I78" s="162"/>
      <c r="J78" s="255" t="s">
        <v>1674</v>
      </c>
      <c r="K78" s="162"/>
      <c r="L78" s="259">
        <v>0.58399999999999996</v>
      </c>
      <c r="M78" s="162"/>
      <c r="N78" s="162"/>
      <c r="O78" s="162"/>
      <c r="P78" s="162"/>
      <c r="Q78" s="162"/>
      <c r="R78" s="196" t="s">
        <v>1674</v>
      </c>
      <c r="S78" s="259">
        <v>0.49779800000000002</v>
      </c>
      <c r="T78" s="162"/>
      <c r="U78" s="162"/>
      <c r="V78" s="162"/>
      <c r="W78" s="297" t="s">
        <v>1674</v>
      </c>
      <c r="X78" s="162"/>
      <c r="Y78" s="162"/>
      <c r="Z78" s="162"/>
      <c r="AA78" s="162"/>
    </row>
    <row r="79" spans="3:27" ht="9.9499999999999993" customHeight="1" x14ac:dyDescent="0.25">
      <c r="C79" s="303" t="s">
        <v>1937</v>
      </c>
      <c r="D79" s="162"/>
      <c r="E79" s="162"/>
      <c r="F79" s="162"/>
      <c r="G79" s="162"/>
      <c r="H79" s="162"/>
      <c r="I79" s="162"/>
      <c r="J79" s="255" t="s">
        <v>1674</v>
      </c>
      <c r="K79" s="162"/>
      <c r="L79" s="259">
        <v>0.68113500000000005</v>
      </c>
      <c r="M79" s="162"/>
      <c r="N79" s="162"/>
      <c r="O79" s="162"/>
      <c r="P79" s="162"/>
      <c r="Q79" s="162"/>
      <c r="R79" s="196" t="s">
        <v>1674</v>
      </c>
      <c r="S79" s="259">
        <v>0.569631</v>
      </c>
      <c r="T79" s="162"/>
      <c r="U79" s="162"/>
      <c r="V79" s="162"/>
      <c r="W79" s="297" t="s">
        <v>1674</v>
      </c>
      <c r="X79" s="162"/>
      <c r="Y79" s="162"/>
      <c r="Z79" s="162"/>
      <c r="AA79" s="162"/>
    </row>
    <row r="80" spans="3:27" ht="9.9499999999999993" customHeight="1" x14ac:dyDescent="0.25">
      <c r="C80" s="303" t="s">
        <v>1938</v>
      </c>
      <c r="D80" s="162"/>
      <c r="E80" s="162"/>
      <c r="F80" s="162"/>
      <c r="G80" s="162"/>
      <c r="H80" s="162"/>
      <c r="I80" s="162"/>
      <c r="J80" s="255" t="s">
        <v>1674</v>
      </c>
      <c r="K80" s="162"/>
      <c r="L80" s="259">
        <v>0.68113500000000005</v>
      </c>
      <c r="M80" s="162"/>
      <c r="N80" s="162"/>
      <c r="O80" s="162"/>
      <c r="P80" s="162"/>
      <c r="Q80" s="162"/>
      <c r="R80" s="196" t="s">
        <v>1674</v>
      </c>
      <c r="S80" s="242" t="s">
        <v>1674</v>
      </c>
      <c r="T80" s="162"/>
      <c r="U80" s="162"/>
      <c r="V80" s="162"/>
      <c r="W80" s="297" t="s">
        <v>1674</v>
      </c>
      <c r="X80" s="162"/>
      <c r="Y80" s="162"/>
      <c r="Z80" s="162"/>
      <c r="AA80" s="162"/>
    </row>
    <row r="81" spans="3:27" ht="9.9499999999999993" customHeight="1" x14ac:dyDescent="0.25">
      <c r="C81" s="303" t="s">
        <v>1939</v>
      </c>
      <c r="D81" s="162"/>
      <c r="E81" s="162"/>
      <c r="F81" s="162"/>
      <c r="G81" s="162"/>
      <c r="H81" s="162"/>
      <c r="I81" s="162"/>
      <c r="J81" s="255" t="s">
        <v>1674</v>
      </c>
      <c r="K81" s="162"/>
      <c r="L81" s="259">
        <v>4.1364999999999999E-2</v>
      </c>
      <c r="M81" s="162"/>
      <c r="N81" s="162"/>
      <c r="O81" s="162"/>
      <c r="P81" s="162"/>
      <c r="Q81" s="162"/>
      <c r="R81" s="196" t="s">
        <v>1674</v>
      </c>
      <c r="S81" s="255" t="s">
        <v>1674</v>
      </c>
      <c r="T81" s="162"/>
      <c r="U81" s="162"/>
      <c r="V81" s="162"/>
      <c r="W81" s="297" t="s">
        <v>1674</v>
      </c>
      <c r="X81" s="162"/>
      <c r="Y81" s="162"/>
      <c r="Z81" s="162"/>
      <c r="AA81" s="162"/>
    </row>
    <row r="82" spans="3:27" ht="9.9499999999999993" customHeight="1" x14ac:dyDescent="0.25">
      <c r="C82" s="303" t="s">
        <v>1940</v>
      </c>
      <c r="D82" s="162"/>
      <c r="E82" s="162"/>
      <c r="F82" s="162"/>
      <c r="G82" s="162"/>
      <c r="H82" s="162"/>
      <c r="I82" s="162"/>
      <c r="J82" s="255" t="s">
        <v>1674</v>
      </c>
      <c r="K82" s="162"/>
      <c r="L82" s="310">
        <v>31.52</v>
      </c>
      <c r="M82" s="162"/>
      <c r="N82" s="162"/>
      <c r="O82" s="162"/>
      <c r="P82" s="162"/>
      <c r="Q82" s="162"/>
      <c r="R82" s="196" t="s">
        <v>1941</v>
      </c>
      <c r="S82" s="242" t="s">
        <v>1674</v>
      </c>
      <c r="T82" s="162"/>
      <c r="U82" s="162"/>
      <c r="V82" s="162"/>
      <c r="W82" s="297" t="s">
        <v>1674</v>
      </c>
      <c r="X82" s="162"/>
      <c r="Y82" s="162"/>
      <c r="Z82" s="162"/>
      <c r="AA82" s="162"/>
    </row>
    <row r="83" spans="3:27" ht="9.9499999999999993" customHeight="1" x14ac:dyDescent="0.25">
      <c r="C83" s="303" t="s">
        <v>1942</v>
      </c>
      <c r="D83" s="162"/>
      <c r="E83" s="162"/>
      <c r="F83" s="162"/>
      <c r="G83" s="162"/>
      <c r="H83" s="162"/>
      <c r="I83" s="162"/>
      <c r="J83" s="255" t="s">
        <v>1674</v>
      </c>
      <c r="K83" s="162"/>
      <c r="L83" s="310">
        <v>51.516100000000002</v>
      </c>
      <c r="M83" s="162"/>
      <c r="N83" s="162"/>
      <c r="O83" s="162"/>
      <c r="P83" s="162"/>
      <c r="Q83" s="162"/>
      <c r="R83" s="196" t="s">
        <v>1941</v>
      </c>
      <c r="S83" s="242" t="s">
        <v>1674</v>
      </c>
      <c r="T83" s="162"/>
      <c r="U83" s="162"/>
      <c r="V83" s="162"/>
      <c r="W83" s="297" t="s">
        <v>1674</v>
      </c>
      <c r="X83" s="162"/>
      <c r="Y83" s="162"/>
      <c r="Z83" s="162"/>
      <c r="AA83" s="162"/>
    </row>
    <row r="84" spans="3:27" ht="9.9499999999999993" customHeight="1" x14ac:dyDescent="0.25">
      <c r="C84" s="311" t="s">
        <v>1943</v>
      </c>
      <c r="D84" s="209"/>
      <c r="E84" s="209"/>
      <c r="F84" s="209"/>
      <c r="G84" s="209"/>
      <c r="H84" s="209"/>
      <c r="I84" s="209"/>
      <c r="J84" s="255" t="s">
        <v>1674</v>
      </c>
      <c r="K84" s="162"/>
      <c r="L84" s="310">
        <v>20.003399999999999</v>
      </c>
      <c r="M84" s="162"/>
      <c r="N84" s="162"/>
      <c r="O84" s="162"/>
      <c r="P84" s="162"/>
      <c r="Q84" s="162"/>
      <c r="R84" s="196" t="s">
        <v>1941</v>
      </c>
      <c r="S84" s="242" t="s">
        <v>1674</v>
      </c>
      <c r="T84" s="162"/>
      <c r="U84" s="162"/>
      <c r="V84" s="162"/>
      <c r="W84" s="297" t="s">
        <v>1674</v>
      </c>
      <c r="X84" s="162"/>
      <c r="Y84" s="162"/>
      <c r="Z84" s="162"/>
      <c r="AA84" s="162"/>
    </row>
    <row r="85" spans="3:27" ht="9.9499999999999993" customHeight="1" x14ac:dyDescent="0.25">
      <c r="C85" s="303" t="s">
        <v>1944</v>
      </c>
      <c r="D85" s="162"/>
      <c r="E85" s="162"/>
      <c r="F85" s="162"/>
      <c r="G85" s="162"/>
      <c r="H85" s="162"/>
      <c r="I85" s="162"/>
      <c r="J85" s="255" t="s">
        <v>1674</v>
      </c>
      <c r="K85" s="162"/>
      <c r="L85" s="255" t="s">
        <v>1860</v>
      </c>
      <c r="M85" s="162"/>
      <c r="N85" s="162"/>
      <c r="O85" s="162"/>
      <c r="P85" s="162"/>
      <c r="Q85" s="162"/>
      <c r="R85" s="196" t="s">
        <v>1674</v>
      </c>
      <c r="S85" s="242" t="s">
        <v>1674</v>
      </c>
      <c r="T85" s="162"/>
      <c r="U85" s="162"/>
      <c r="V85" s="162"/>
      <c r="W85" s="297" t="s">
        <v>1674</v>
      </c>
      <c r="X85" s="162"/>
      <c r="Y85" s="162"/>
      <c r="Z85" s="162"/>
      <c r="AA85" s="162"/>
    </row>
    <row r="86" spans="3:27" x14ac:dyDescent="0.25">
      <c r="C86" s="312" t="s">
        <v>1674</v>
      </c>
      <c r="D86" s="162"/>
      <c r="E86" s="162"/>
      <c r="F86" s="313" t="s">
        <v>1674</v>
      </c>
      <c r="G86" s="312" t="s">
        <v>1674</v>
      </c>
      <c r="H86" s="162"/>
      <c r="I86" s="162"/>
      <c r="J86" s="314" t="s">
        <v>1674</v>
      </c>
      <c r="K86" s="162"/>
      <c r="L86" s="312" t="s">
        <v>1674</v>
      </c>
      <c r="M86" s="162"/>
      <c r="N86" s="162"/>
      <c r="O86" s="162"/>
      <c r="P86" s="162"/>
      <c r="Q86" s="162"/>
      <c r="R86" s="313" t="s">
        <v>1674</v>
      </c>
      <c r="S86" s="312" t="s">
        <v>1674</v>
      </c>
      <c r="T86" s="162"/>
      <c r="U86" s="162"/>
      <c r="V86" s="162"/>
      <c r="W86" s="312" t="s">
        <v>1674</v>
      </c>
      <c r="X86" s="162"/>
      <c r="Y86" s="162"/>
      <c r="Z86" s="162"/>
      <c r="AA86" s="162"/>
    </row>
    <row r="87" spans="3:27" ht="18.399999999999999" customHeight="1" x14ac:dyDescent="0.25">
      <c r="C87" s="315" t="s">
        <v>1945</v>
      </c>
      <c r="D87" s="162"/>
      <c r="E87" s="162"/>
      <c r="F87" s="162"/>
      <c r="G87" s="162"/>
      <c r="H87" s="162"/>
      <c r="I87" s="162"/>
      <c r="J87" s="162"/>
      <c r="K87" s="162"/>
      <c r="L87" s="162"/>
      <c r="M87" s="162"/>
      <c r="N87" s="162"/>
      <c r="O87" s="162"/>
      <c r="P87" s="162"/>
      <c r="Q87" s="162"/>
      <c r="R87" s="162"/>
      <c r="S87" s="162"/>
      <c r="T87" s="162"/>
      <c r="U87" s="162"/>
    </row>
    <row r="88" spans="3:27" ht="1.5" customHeight="1" x14ac:dyDescent="0.25"/>
    <row r="89" spans="3:27" ht="0" hidden="1" customHeight="1" x14ac:dyDescent="0.25"/>
  </sheetData>
  <mergeCells count="341">
    <mergeCell ref="W86:AA86"/>
    <mergeCell ref="C87:U87"/>
    <mergeCell ref="C85:I85"/>
    <mergeCell ref="J85:K85"/>
    <mergeCell ref="L85:Q85"/>
    <mergeCell ref="S85:V85"/>
    <mergeCell ref="W85:AA85"/>
    <mergeCell ref="C86:E86"/>
    <mergeCell ref="G86:I86"/>
    <mergeCell ref="J86:K86"/>
    <mergeCell ref="L86:Q86"/>
    <mergeCell ref="S86:V86"/>
    <mergeCell ref="C83:I83"/>
    <mergeCell ref="J83:K83"/>
    <mergeCell ref="L83:Q83"/>
    <mergeCell ref="S83:V83"/>
    <mergeCell ref="W83:AA83"/>
    <mergeCell ref="C84:I84"/>
    <mergeCell ref="J84:K84"/>
    <mergeCell ref="L84:Q84"/>
    <mergeCell ref="S84:V84"/>
    <mergeCell ref="W84:AA84"/>
    <mergeCell ref="C81:I81"/>
    <mergeCell ref="J81:K81"/>
    <mergeCell ref="L81:Q81"/>
    <mergeCell ref="S81:V81"/>
    <mergeCell ref="W81:AA81"/>
    <mergeCell ref="C82:I82"/>
    <mergeCell ref="J82:K82"/>
    <mergeCell ref="L82:Q82"/>
    <mergeCell ref="S82:V82"/>
    <mergeCell ref="W82:AA82"/>
    <mergeCell ref="C79:I79"/>
    <mergeCell ref="J79:K79"/>
    <mergeCell ref="L79:Q79"/>
    <mergeCell ref="S79:V79"/>
    <mergeCell ref="W79:AA79"/>
    <mergeCell ref="C80:I80"/>
    <mergeCell ref="J80:K80"/>
    <mergeCell ref="L80:Q80"/>
    <mergeCell ref="S80:V80"/>
    <mergeCell ref="W80:AA80"/>
    <mergeCell ref="C77:I77"/>
    <mergeCell ref="J77:K77"/>
    <mergeCell ref="L77:Q77"/>
    <mergeCell ref="S77:V77"/>
    <mergeCell ref="W77:AA77"/>
    <mergeCell ref="C78:I78"/>
    <mergeCell ref="J78:K78"/>
    <mergeCell ref="L78:Q78"/>
    <mergeCell ref="S78:V78"/>
    <mergeCell ref="W78:AA78"/>
    <mergeCell ref="C75:I75"/>
    <mergeCell ref="J75:K75"/>
    <mergeCell ref="L75:Q75"/>
    <mergeCell ref="S75:V75"/>
    <mergeCell ref="W75:AA75"/>
    <mergeCell ref="C76:I76"/>
    <mergeCell ref="J76:K76"/>
    <mergeCell ref="L76:Q76"/>
    <mergeCell ref="S76:V76"/>
    <mergeCell ref="W76:AA76"/>
    <mergeCell ref="C73:I73"/>
    <mergeCell ref="J73:K73"/>
    <mergeCell ref="L73:Q73"/>
    <mergeCell ref="S73:V73"/>
    <mergeCell ref="W73:AA73"/>
    <mergeCell ref="C74:I74"/>
    <mergeCell ref="J74:K74"/>
    <mergeCell ref="L74:Q74"/>
    <mergeCell ref="S74:V74"/>
    <mergeCell ref="W74:AA74"/>
    <mergeCell ref="C71:I71"/>
    <mergeCell ref="J71:K71"/>
    <mergeCell ref="L71:Q71"/>
    <mergeCell ref="S71:V71"/>
    <mergeCell ref="W71:AA71"/>
    <mergeCell ref="C72:I72"/>
    <mergeCell ref="J72:K72"/>
    <mergeCell ref="L72:Q72"/>
    <mergeCell ref="S72:V72"/>
    <mergeCell ref="W72:AA72"/>
    <mergeCell ref="C69:R69"/>
    <mergeCell ref="S69:V69"/>
    <mergeCell ref="W69:AA69"/>
    <mergeCell ref="C70:I70"/>
    <mergeCell ref="J70:K70"/>
    <mergeCell ref="L70:Q70"/>
    <mergeCell ref="S70:V70"/>
    <mergeCell ref="W70:AA70"/>
    <mergeCell ref="C65:D65"/>
    <mergeCell ref="E65:G65"/>
    <mergeCell ref="H65:L65"/>
    <mergeCell ref="O65:T65"/>
    <mergeCell ref="U65:AA65"/>
    <mergeCell ref="C66:T66"/>
    <mergeCell ref="U66:AA66"/>
    <mergeCell ref="C63:G63"/>
    <mergeCell ref="H63:L63"/>
    <mergeCell ref="O63:T63"/>
    <mergeCell ref="U63:AA63"/>
    <mergeCell ref="C64:G64"/>
    <mergeCell ref="H64:L64"/>
    <mergeCell ref="O64:T64"/>
    <mergeCell ref="U64:AA64"/>
    <mergeCell ref="C61:G61"/>
    <mergeCell ref="H61:L61"/>
    <mergeCell ref="O61:T61"/>
    <mergeCell ref="U61:AA61"/>
    <mergeCell ref="C62:G62"/>
    <mergeCell ref="H62:L62"/>
    <mergeCell ref="O62:T62"/>
    <mergeCell ref="U62:AA62"/>
    <mergeCell ref="C59:G59"/>
    <mergeCell ref="H59:L59"/>
    <mergeCell ref="O59:T59"/>
    <mergeCell ref="U59:AA59"/>
    <mergeCell ref="C60:G60"/>
    <mergeCell ref="H60:L60"/>
    <mergeCell ref="O60:T60"/>
    <mergeCell ref="U60:AA60"/>
    <mergeCell ref="C57:G57"/>
    <mergeCell ref="H57:L57"/>
    <mergeCell ref="O57:T57"/>
    <mergeCell ref="U57:AA57"/>
    <mergeCell ref="C58:G58"/>
    <mergeCell ref="H58:L58"/>
    <mergeCell ref="O58:T58"/>
    <mergeCell ref="U58:AA58"/>
    <mergeCell ref="C55:G55"/>
    <mergeCell ref="H55:L55"/>
    <mergeCell ref="O55:T55"/>
    <mergeCell ref="U55:AA55"/>
    <mergeCell ref="C56:G56"/>
    <mergeCell ref="H56:L56"/>
    <mergeCell ref="O56:T56"/>
    <mergeCell ref="U56:AA56"/>
    <mergeCell ref="C53:G53"/>
    <mergeCell ref="H53:L53"/>
    <mergeCell ref="O53:T53"/>
    <mergeCell ref="U53:AA53"/>
    <mergeCell ref="C54:G54"/>
    <mergeCell ref="H54:L54"/>
    <mergeCell ref="O54:T54"/>
    <mergeCell ref="U54:AA54"/>
    <mergeCell ref="C51:G51"/>
    <mergeCell ref="H51:L51"/>
    <mergeCell ref="O51:T51"/>
    <mergeCell ref="U51:AA51"/>
    <mergeCell ref="C52:G52"/>
    <mergeCell ref="H52:L52"/>
    <mergeCell ref="O52:T52"/>
    <mergeCell ref="U52:AA52"/>
    <mergeCell ref="C49:G49"/>
    <mergeCell ref="H49:L49"/>
    <mergeCell ref="O49:T49"/>
    <mergeCell ref="U49:AA49"/>
    <mergeCell ref="C50:G50"/>
    <mergeCell ref="H50:L50"/>
    <mergeCell ref="O50:T50"/>
    <mergeCell ref="U50:AA50"/>
    <mergeCell ref="C47:D47"/>
    <mergeCell ref="E47:G47"/>
    <mergeCell ref="H47:L47"/>
    <mergeCell ref="O47:T47"/>
    <mergeCell ref="U47:AA47"/>
    <mergeCell ref="C48:G48"/>
    <mergeCell ref="H48:L48"/>
    <mergeCell ref="O48:T48"/>
    <mergeCell ref="U48:AA48"/>
    <mergeCell ref="C43:G43"/>
    <mergeCell ref="H43:L43"/>
    <mergeCell ref="M43:N43"/>
    <mergeCell ref="O43:T43"/>
    <mergeCell ref="U43:AA43"/>
    <mergeCell ref="C46:AA46"/>
    <mergeCell ref="C41:G41"/>
    <mergeCell ref="H41:L41"/>
    <mergeCell ref="M41:N41"/>
    <mergeCell ref="O41:T41"/>
    <mergeCell ref="U41:AA41"/>
    <mergeCell ref="C42:G42"/>
    <mergeCell ref="H42:L42"/>
    <mergeCell ref="M42:N42"/>
    <mergeCell ref="O42:T42"/>
    <mergeCell ref="U42:AA42"/>
    <mergeCell ref="C39:G39"/>
    <mergeCell ref="H39:L39"/>
    <mergeCell ref="M39:N39"/>
    <mergeCell ref="O39:T39"/>
    <mergeCell ref="U39:AA39"/>
    <mergeCell ref="C40:AA40"/>
    <mergeCell ref="C37:G37"/>
    <mergeCell ref="H37:L37"/>
    <mergeCell ref="M37:N37"/>
    <mergeCell ref="O37:T37"/>
    <mergeCell ref="U37:AA37"/>
    <mergeCell ref="C38:G38"/>
    <mergeCell ref="H38:L38"/>
    <mergeCell ref="M38:N38"/>
    <mergeCell ref="O38:T38"/>
    <mergeCell ref="U38:AA38"/>
    <mergeCell ref="B31:W31"/>
    <mergeCell ref="C35:AA35"/>
    <mergeCell ref="C36:G36"/>
    <mergeCell ref="H36:L36"/>
    <mergeCell ref="M36:N36"/>
    <mergeCell ref="O36:T36"/>
    <mergeCell ref="U36:AA36"/>
    <mergeCell ref="T28:W28"/>
    <mergeCell ref="B29:H29"/>
    <mergeCell ref="I29:J29"/>
    <mergeCell ref="K29:O29"/>
    <mergeCell ref="Q29:S29"/>
    <mergeCell ref="T29:W29"/>
    <mergeCell ref="B27:H27"/>
    <mergeCell ref="I27:J27"/>
    <mergeCell ref="K27:O27"/>
    <mergeCell ref="Q27:S27"/>
    <mergeCell ref="T27:W27"/>
    <mergeCell ref="B28:C28"/>
    <mergeCell ref="D28:H28"/>
    <mergeCell ref="I28:J28"/>
    <mergeCell ref="K28:O28"/>
    <mergeCell ref="Q28:S28"/>
    <mergeCell ref="B25:H25"/>
    <mergeCell ref="I25:J25"/>
    <mergeCell ref="K25:O25"/>
    <mergeCell ref="Q25:S25"/>
    <mergeCell ref="T25:W25"/>
    <mergeCell ref="B26:H26"/>
    <mergeCell ref="I26:J26"/>
    <mergeCell ref="K26:O26"/>
    <mergeCell ref="Q26:S26"/>
    <mergeCell ref="T26:W26"/>
    <mergeCell ref="B23:H23"/>
    <mergeCell ref="I23:J23"/>
    <mergeCell ref="K23:O23"/>
    <mergeCell ref="Q23:S23"/>
    <mergeCell ref="T23:W23"/>
    <mergeCell ref="B24:H24"/>
    <mergeCell ref="I24:J24"/>
    <mergeCell ref="K24:O24"/>
    <mergeCell ref="Q24:S24"/>
    <mergeCell ref="T24:W24"/>
    <mergeCell ref="B21:H21"/>
    <mergeCell ref="I21:J21"/>
    <mergeCell ref="K21:O21"/>
    <mergeCell ref="Q21:S21"/>
    <mergeCell ref="T21:W21"/>
    <mergeCell ref="B22:H22"/>
    <mergeCell ref="I22:J22"/>
    <mergeCell ref="K22:O22"/>
    <mergeCell ref="Q22:S22"/>
    <mergeCell ref="T22:W22"/>
    <mergeCell ref="B19:H19"/>
    <mergeCell ref="I19:J19"/>
    <mergeCell ref="K19:O19"/>
    <mergeCell ref="Q19:S19"/>
    <mergeCell ref="T19:W19"/>
    <mergeCell ref="B20:H20"/>
    <mergeCell ref="I20:J20"/>
    <mergeCell ref="K20:O20"/>
    <mergeCell ref="Q20:S20"/>
    <mergeCell ref="T20:W20"/>
    <mergeCell ref="B17:W17"/>
    <mergeCell ref="B18:H18"/>
    <mergeCell ref="I18:J18"/>
    <mergeCell ref="K18:O18"/>
    <mergeCell ref="Q18:S18"/>
    <mergeCell ref="T18:W18"/>
    <mergeCell ref="B16:C16"/>
    <mergeCell ref="D16:H16"/>
    <mergeCell ref="I16:J16"/>
    <mergeCell ref="K16:O16"/>
    <mergeCell ref="Q16:S16"/>
    <mergeCell ref="T16:W16"/>
    <mergeCell ref="B13:H13"/>
    <mergeCell ref="I13:J13"/>
    <mergeCell ref="K13:O13"/>
    <mergeCell ref="Q13:S13"/>
    <mergeCell ref="T13:W13"/>
    <mergeCell ref="B14:W14"/>
    <mergeCell ref="B11:H11"/>
    <mergeCell ref="I11:J11"/>
    <mergeCell ref="K11:O11"/>
    <mergeCell ref="Q11:S11"/>
    <mergeCell ref="T11:W11"/>
    <mergeCell ref="B12:H12"/>
    <mergeCell ref="I12:J12"/>
    <mergeCell ref="K12:O12"/>
    <mergeCell ref="Q12:S12"/>
    <mergeCell ref="T12:W12"/>
    <mergeCell ref="B9:H9"/>
    <mergeCell ref="I9:J9"/>
    <mergeCell ref="K9:O9"/>
    <mergeCell ref="Q9:S9"/>
    <mergeCell ref="T9:W9"/>
    <mergeCell ref="B10:H10"/>
    <mergeCell ref="I10:J10"/>
    <mergeCell ref="K10:O10"/>
    <mergeCell ref="Q10:S10"/>
    <mergeCell ref="T10:W10"/>
    <mergeCell ref="B7:H7"/>
    <mergeCell ref="I7:J7"/>
    <mergeCell ref="K7:O7"/>
    <mergeCell ref="Q7:S7"/>
    <mergeCell ref="T7:W7"/>
    <mergeCell ref="B8:H8"/>
    <mergeCell ref="I8:J8"/>
    <mergeCell ref="K8:O8"/>
    <mergeCell ref="Q8:S8"/>
    <mergeCell ref="T8:W8"/>
    <mergeCell ref="B5:H5"/>
    <mergeCell ref="I5:J5"/>
    <mergeCell ref="K5:O5"/>
    <mergeCell ref="Q5:S5"/>
    <mergeCell ref="T5:W5"/>
    <mergeCell ref="B6:H6"/>
    <mergeCell ref="I6:J6"/>
    <mergeCell ref="K6:O6"/>
    <mergeCell ref="Q6:S6"/>
    <mergeCell ref="T6:W6"/>
    <mergeCell ref="B3:H3"/>
    <mergeCell ref="I3:J3"/>
    <mergeCell ref="K3:O3"/>
    <mergeCell ref="Q3:S3"/>
    <mergeCell ref="T3:W3"/>
    <mergeCell ref="B4:H4"/>
    <mergeCell ref="I4:J4"/>
    <mergeCell ref="K4:O4"/>
    <mergeCell ref="Q4:S4"/>
    <mergeCell ref="T4:W4"/>
    <mergeCell ref="B1:S1"/>
    <mergeCell ref="T1:W1"/>
    <mergeCell ref="B2:C2"/>
    <mergeCell ref="D2:H2"/>
    <mergeCell ref="I2:J2"/>
    <mergeCell ref="K2:O2"/>
    <mergeCell ref="Q2:S2"/>
    <mergeCell ref="T2:W2"/>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Report&amp;"Arial,Regular"&amp;K000000
&amp;"Arial,Bold"&amp;5Calculation Date:&amp;"Arial,Regular"  31-Aug-2025
&amp;"Arial,Bold"Date of Report: &amp;"Arial,Regular" 15-Sep-2025</oddHeader>
    <oddFooter>&amp;L&amp;"Calibri,Regular"&amp;8 BMO Covered Bond Program &amp;C&amp;"Calibri,Regular"&amp;8Monthly Investor Report - August 31, 2025&amp;R&amp;"Calibri,Regular"&amp;8&amp;P of &amp;N</oddFooter>
  </headerFooter>
  <rowBreaks count="1" manualBreakCount="1">
    <brk id="45"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55B20-0F62-4A92-A7D5-E22C925769DA}">
  <sheetPr>
    <tabColor rgb="FF243386"/>
    <pageSetUpPr fitToPage="1"/>
  </sheetPr>
  <dimension ref="B1:K140"/>
  <sheetViews>
    <sheetView showGridLines="0" view="pageBreakPreview" zoomScale="150" zoomScaleNormal="150" zoomScaleSheetLayoutView="150" workbookViewId="0">
      <selection activeCell="AG33" sqref="AG33"/>
    </sheetView>
  </sheetViews>
  <sheetFormatPr defaultRowHeight="15" x14ac:dyDescent="0.25"/>
  <cols>
    <col min="1" max="1" width="0.42578125" style="165" customWidth="1"/>
    <col min="2" max="2" width="27.42578125" style="165" customWidth="1"/>
    <col min="3" max="3" width="13.28515625" style="165" customWidth="1"/>
    <col min="4" max="4" width="4.5703125" style="165" customWidth="1"/>
    <col min="5" max="5" width="10.5703125" style="165" customWidth="1"/>
    <col min="6" max="6" width="1.42578125" style="165" customWidth="1"/>
    <col min="7" max="7" width="2.7109375" style="165" customWidth="1"/>
    <col min="8" max="8" width="14.7109375" style="165" customWidth="1"/>
    <col min="9" max="9" width="4.5703125" style="165" customWidth="1"/>
    <col min="10" max="10" width="12" style="165" customWidth="1"/>
    <col min="11" max="11" width="15.85546875" style="165" customWidth="1"/>
    <col min="12" max="12" width="0" style="165" hidden="1" customWidth="1"/>
    <col min="13" max="13" width="0.140625" style="165" customWidth="1"/>
    <col min="14" max="16384" width="9.140625" style="165"/>
  </cols>
  <sheetData>
    <row r="1" spans="2:11" x14ac:dyDescent="0.25">
      <c r="B1" s="316" t="s">
        <v>1946</v>
      </c>
      <c r="C1" s="162"/>
      <c r="D1" s="162"/>
      <c r="E1" s="162"/>
      <c r="F1" s="162"/>
      <c r="G1" s="162"/>
      <c r="H1" s="162"/>
      <c r="I1" s="162"/>
      <c r="J1" s="162"/>
      <c r="K1" s="317" t="s">
        <v>1674</v>
      </c>
    </row>
    <row r="2" spans="2:11" x14ac:dyDescent="0.25">
      <c r="B2" s="318" t="s">
        <v>1674</v>
      </c>
      <c r="C2" s="319" t="s">
        <v>1674</v>
      </c>
      <c r="D2" s="319" t="s">
        <v>1674</v>
      </c>
      <c r="E2" s="319" t="s">
        <v>1674</v>
      </c>
      <c r="F2" s="319" t="s">
        <v>1674</v>
      </c>
      <c r="G2" s="319" t="s">
        <v>1674</v>
      </c>
      <c r="H2" s="319" t="s">
        <v>1674</v>
      </c>
      <c r="I2" s="319" t="s">
        <v>1674</v>
      </c>
      <c r="J2" s="319" t="s">
        <v>1674</v>
      </c>
      <c r="K2" s="319" t="s">
        <v>1674</v>
      </c>
    </row>
    <row r="3" spans="2:11" x14ac:dyDescent="0.25">
      <c r="B3" s="320" t="s">
        <v>1947</v>
      </c>
      <c r="C3" s="321" t="s">
        <v>580</v>
      </c>
      <c r="D3" s="322" t="s">
        <v>1674</v>
      </c>
      <c r="E3" s="321" t="s">
        <v>1948</v>
      </c>
      <c r="F3" s="323" t="s">
        <v>1674</v>
      </c>
      <c r="G3" s="321" t="s">
        <v>1674</v>
      </c>
      <c r="H3" s="321" t="s">
        <v>1949</v>
      </c>
      <c r="I3" s="323" t="s">
        <v>1674</v>
      </c>
      <c r="J3" s="321" t="s">
        <v>1948</v>
      </c>
      <c r="K3" s="324" t="s">
        <v>1674</v>
      </c>
    </row>
    <row r="4" spans="2:11" ht="9.9499999999999993" customHeight="1" x14ac:dyDescent="0.25">
      <c r="B4" s="325" t="s">
        <v>1950</v>
      </c>
      <c r="C4" s="326">
        <v>129859</v>
      </c>
      <c r="D4" s="327" t="s">
        <v>1674</v>
      </c>
      <c r="E4" s="328">
        <v>99.553057999999993</v>
      </c>
      <c r="F4" s="327" t="s">
        <v>1674</v>
      </c>
      <c r="G4" s="327" t="s">
        <v>1695</v>
      </c>
      <c r="H4" s="329">
        <v>42061942369.589996</v>
      </c>
      <c r="I4" s="327" t="s">
        <v>1674</v>
      </c>
      <c r="J4" s="328">
        <v>99.470100000000002</v>
      </c>
      <c r="K4" s="330" t="s">
        <v>1674</v>
      </c>
    </row>
    <row r="5" spans="2:11" ht="9.9499999999999993" customHeight="1" x14ac:dyDescent="0.25">
      <c r="B5" s="325" t="s">
        <v>1951</v>
      </c>
      <c r="C5" s="326">
        <v>248</v>
      </c>
      <c r="D5" s="327" t="s">
        <v>1674</v>
      </c>
      <c r="E5" s="328">
        <v>0.19012299999999999</v>
      </c>
      <c r="F5" s="327" t="s">
        <v>1674</v>
      </c>
      <c r="G5" s="327" t="s">
        <v>1695</v>
      </c>
      <c r="H5" s="329">
        <v>100876474.44</v>
      </c>
      <c r="I5" s="327" t="s">
        <v>1674</v>
      </c>
      <c r="J5" s="328">
        <v>0.23860000000000001</v>
      </c>
      <c r="K5" s="330" t="s">
        <v>1674</v>
      </c>
    </row>
    <row r="6" spans="2:11" ht="9.9499999999999993" customHeight="1" x14ac:dyDescent="0.25">
      <c r="B6" s="325" t="s">
        <v>1952</v>
      </c>
      <c r="C6" s="326">
        <v>87</v>
      </c>
      <c r="D6" s="327" t="s">
        <v>1674</v>
      </c>
      <c r="E6" s="328">
        <v>6.6696000000000005E-2</v>
      </c>
      <c r="F6" s="327" t="s">
        <v>1674</v>
      </c>
      <c r="G6" s="327" t="s">
        <v>1695</v>
      </c>
      <c r="H6" s="329">
        <v>30599363.219999999</v>
      </c>
      <c r="I6" s="327" t="s">
        <v>1674</v>
      </c>
      <c r="J6" s="328">
        <v>7.2400000000000006E-2</v>
      </c>
      <c r="K6" s="330" t="s">
        <v>1674</v>
      </c>
    </row>
    <row r="7" spans="2:11" ht="9.9499999999999993" customHeight="1" x14ac:dyDescent="0.25">
      <c r="B7" s="325" t="s">
        <v>1953</v>
      </c>
      <c r="C7" s="326">
        <v>248</v>
      </c>
      <c r="D7" s="327" t="s">
        <v>1674</v>
      </c>
      <c r="E7" s="328">
        <v>0.19012299999999999</v>
      </c>
      <c r="F7" s="327" t="s">
        <v>1674</v>
      </c>
      <c r="G7" s="327" t="s">
        <v>1695</v>
      </c>
      <c r="H7" s="329">
        <v>92588030.530000001</v>
      </c>
      <c r="I7" s="327" t="s">
        <v>1674</v>
      </c>
      <c r="J7" s="328">
        <v>0.219</v>
      </c>
      <c r="K7" s="330" t="s">
        <v>1674</v>
      </c>
    </row>
    <row r="8" spans="2:11" ht="15.75" thickBot="1" x14ac:dyDescent="0.3">
      <c r="B8" s="268" t="s">
        <v>1954</v>
      </c>
      <c r="C8" s="331">
        <v>130442</v>
      </c>
      <c r="D8" s="323" t="s">
        <v>1674</v>
      </c>
      <c r="E8" s="332">
        <v>100</v>
      </c>
      <c r="F8" s="323" t="s">
        <v>1674</v>
      </c>
      <c r="G8" s="333" t="s">
        <v>1695</v>
      </c>
      <c r="H8" s="334">
        <v>42286006237.779999</v>
      </c>
      <c r="I8" s="323" t="s">
        <v>1674</v>
      </c>
      <c r="J8" s="332">
        <v>100.0001</v>
      </c>
      <c r="K8" s="335" t="s">
        <v>1674</v>
      </c>
    </row>
    <row r="9" spans="2:11" ht="15.75" thickTop="1" x14ac:dyDescent="0.25">
      <c r="B9" s="164" t="s">
        <v>1674</v>
      </c>
      <c r="C9" s="164" t="s">
        <v>1674</v>
      </c>
      <c r="D9" s="164" t="s">
        <v>1674</v>
      </c>
      <c r="E9" s="164" t="s">
        <v>1674</v>
      </c>
      <c r="F9" s="164" t="s">
        <v>1674</v>
      </c>
      <c r="G9" s="164" t="s">
        <v>1674</v>
      </c>
      <c r="H9" s="164" t="s">
        <v>1674</v>
      </c>
      <c r="I9" s="164" t="s">
        <v>1674</v>
      </c>
      <c r="J9" s="164" t="s">
        <v>1674</v>
      </c>
      <c r="K9" s="164" t="s">
        <v>1674</v>
      </c>
    </row>
    <row r="10" spans="2:11" x14ac:dyDescent="0.25">
      <c r="B10" s="316" t="s">
        <v>1955</v>
      </c>
      <c r="C10" s="162"/>
      <c r="D10" s="162"/>
      <c r="E10" s="162"/>
      <c r="F10" s="162"/>
      <c r="G10" s="162"/>
      <c r="H10" s="162"/>
      <c r="I10" s="162"/>
      <c r="J10" s="162"/>
      <c r="K10" s="317" t="s">
        <v>1674</v>
      </c>
    </row>
    <row r="11" spans="2:11" x14ac:dyDescent="0.25">
      <c r="B11" s="318" t="s">
        <v>1674</v>
      </c>
      <c r="C11" s="319" t="s">
        <v>1674</v>
      </c>
      <c r="D11" s="319" t="s">
        <v>1674</v>
      </c>
      <c r="E11" s="319" t="s">
        <v>1674</v>
      </c>
      <c r="F11" s="319" t="s">
        <v>1674</v>
      </c>
      <c r="G11" s="319" t="s">
        <v>1674</v>
      </c>
      <c r="H11" s="319" t="s">
        <v>1674</v>
      </c>
      <c r="I11" s="319" t="s">
        <v>1674</v>
      </c>
      <c r="J11" s="319" t="s">
        <v>1674</v>
      </c>
      <c r="K11" s="319" t="s">
        <v>1674</v>
      </c>
    </row>
    <row r="12" spans="2:11" x14ac:dyDescent="0.25">
      <c r="B12" s="320" t="s">
        <v>1956</v>
      </c>
      <c r="C12" s="321" t="s">
        <v>580</v>
      </c>
      <c r="D12" s="322" t="s">
        <v>1674</v>
      </c>
      <c r="E12" s="321" t="s">
        <v>1948</v>
      </c>
      <c r="F12" s="323" t="s">
        <v>1674</v>
      </c>
      <c r="G12" s="321" t="s">
        <v>1674</v>
      </c>
      <c r="H12" s="321" t="s">
        <v>1949</v>
      </c>
      <c r="I12" s="323" t="s">
        <v>1674</v>
      </c>
      <c r="J12" s="321" t="s">
        <v>1948</v>
      </c>
      <c r="K12" s="324" t="s">
        <v>1674</v>
      </c>
    </row>
    <row r="13" spans="2:11" ht="9.9499999999999993" customHeight="1" x14ac:dyDescent="0.25">
      <c r="B13" s="325" t="s">
        <v>1957</v>
      </c>
      <c r="C13" s="326">
        <v>13732</v>
      </c>
      <c r="D13" s="327" t="s">
        <v>1674</v>
      </c>
      <c r="E13" s="328">
        <v>10.527284</v>
      </c>
      <c r="F13" s="327" t="s">
        <v>1674</v>
      </c>
      <c r="G13" s="327" t="s">
        <v>1695</v>
      </c>
      <c r="H13" s="329">
        <v>3492736794.3299999</v>
      </c>
      <c r="I13" s="327" t="s">
        <v>1674</v>
      </c>
      <c r="J13" s="328">
        <v>8.2598000000000003</v>
      </c>
      <c r="K13" s="330" t="s">
        <v>1674</v>
      </c>
    </row>
    <row r="14" spans="2:11" ht="9.9499999999999993" customHeight="1" x14ac:dyDescent="0.25">
      <c r="B14" s="325" t="s">
        <v>1958</v>
      </c>
      <c r="C14" s="326">
        <v>21566</v>
      </c>
      <c r="D14" s="327" t="s">
        <v>1674</v>
      </c>
      <c r="E14" s="328">
        <v>16.533018999999999</v>
      </c>
      <c r="F14" s="327" t="s">
        <v>1674</v>
      </c>
      <c r="G14" s="327" t="s">
        <v>1695</v>
      </c>
      <c r="H14" s="329">
        <v>8958784695.1800003</v>
      </c>
      <c r="I14" s="327" t="s">
        <v>1674</v>
      </c>
      <c r="J14" s="328">
        <v>21.186199999999999</v>
      </c>
      <c r="K14" s="330" t="s">
        <v>1674</v>
      </c>
    </row>
    <row r="15" spans="2:11" ht="9.9499999999999993" customHeight="1" x14ac:dyDescent="0.25">
      <c r="B15" s="325" t="s">
        <v>1959</v>
      </c>
      <c r="C15" s="326">
        <v>1706</v>
      </c>
      <c r="D15" s="327" t="s">
        <v>1674</v>
      </c>
      <c r="E15" s="328">
        <v>1.3078609999999999</v>
      </c>
      <c r="F15" s="327" t="s">
        <v>1674</v>
      </c>
      <c r="G15" s="327" t="s">
        <v>1695</v>
      </c>
      <c r="H15" s="329">
        <v>321723639.31</v>
      </c>
      <c r="I15" s="327" t="s">
        <v>1674</v>
      </c>
      <c r="J15" s="328">
        <v>0.76080000000000003</v>
      </c>
      <c r="K15" s="330" t="s">
        <v>1674</v>
      </c>
    </row>
    <row r="16" spans="2:11" ht="9.9499999999999993" customHeight="1" x14ac:dyDescent="0.25">
      <c r="B16" s="325" t="s">
        <v>1960</v>
      </c>
      <c r="C16" s="326">
        <v>2348</v>
      </c>
      <c r="D16" s="327" t="s">
        <v>1674</v>
      </c>
      <c r="E16" s="328">
        <v>1.8000339999999999</v>
      </c>
      <c r="F16" s="327" t="s">
        <v>1674</v>
      </c>
      <c r="G16" s="327" t="s">
        <v>1695</v>
      </c>
      <c r="H16" s="329">
        <v>361645814.35000002</v>
      </c>
      <c r="I16" s="327" t="s">
        <v>1674</v>
      </c>
      <c r="J16" s="328">
        <v>0.85519999999999996</v>
      </c>
      <c r="K16" s="330" t="s">
        <v>1674</v>
      </c>
    </row>
    <row r="17" spans="2:11" ht="9.9499999999999993" customHeight="1" x14ac:dyDescent="0.25">
      <c r="B17" s="325" t="s">
        <v>1961</v>
      </c>
      <c r="C17" s="326">
        <v>3305</v>
      </c>
      <c r="D17" s="327" t="s">
        <v>1674</v>
      </c>
      <c r="E17" s="328">
        <v>2.533693</v>
      </c>
      <c r="F17" s="327" t="s">
        <v>1674</v>
      </c>
      <c r="G17" s="327" t="s">
        <v>1695</v>
      </c>
      <c r="H17" s="329">
        <v>489063772.17000002</v>
      </c>
      <c r="I17" s="327" t="s">
        <v>1674</v>
      </c>
      <c r="J17" s="328">
        <v>1.1566000000000001</v>
      </c>
      <c r="K17" s="330" t="s">
        <v>1674</v>
      </c>
    </row>
    <row r="18" spans="2:11" ht="9.9499999999999993" customHeight="1" x14ac:dyDescent="0.25">
      <c r="B18" s="325" t="s">
        <v>1962</v>
      </c>
      <c r="C18" s="326">
        <v>76</v>
      </c>
      <c r="D18" s="327" t="s">
        <v>1674</v>
      </c>
      <c r="E18" s="328">
        <v>5.8263000000000002E-2</v>
      </c>
      <c r="F18" s="327" t="s">
        <v>1674</v>
      </c>
      <c r="G18" s="327" t="s">
        <v>1695</v>
      </c>
      <c r="H18" s="329">
        <v>15004008.380000001</v>
      </c>
      <c r="I18" s="327" t="s">
        <v>1674</v>
      </c>
      <c r="J18" s="328">
        <v>3.5499999999999997E-2</v>
      </c>
      <c r="K18" s="330" t="s">
        <v>1674</v>
      </c>
    </row>
    <row r="19" spans="2:11" ht="9.9499999999999993" customHeight="1" x14ac:dyDescent="0.25">
      <c r="B19" s="325" t="s">
        <v>1963</v>
      </c>
      <c r="C19" s="326">
        <v>3960</v>
      </c>
      <c r="D19" s="327" t="s">
        <v>1674</v>
      </c>
      <c r="E19" s="328">
        <v>3.0358320000000001</v>
      </c>
      <c r="F19" s="327" t="s">
        <v>1674</v>
      </c>
      <c r="G19" s="327" t="s">
        <v>1695</v>
      </c>
      <c r="H19" s="329">
        <v>799203146.21000004</v>
      </c>
      <c r="I19" s="327" t="s">
        <v>1674</v>
      </c>
      <c r="J19" s="328">
        <v>1.89</v>
      </c>
      <c r="K19" s="330" t="s">
        <v>1674</v>
      </c>
    </row>
    <row r="20" spans="2:11" ht="9.9499999999999993" customHeight="1" x14ac:dyDescent="0.25">
      <c r="B20" s="325" t="s">
        <v>1964</v>
      </c>
      <c r="C20" s="326">
        <v>62403</v>
      </c>
      <c r="D20" s="327" t="s">
        <v>1674</v>
      </c>
      <c r="E20" s="328">
        <v>47.839652999999998</v>
      </c>
      <c r="F20" s="327" t="s">
        <v>1674</v>
      </c>
      <c r="G20" s="327" t="s">
        <v>1695</v>
      </c>
      <c r="H20" s="329">
        <v>23131395870.259998</v>
      </c>
      <c r="I20" s="327" t="s">
        <v>1674</v>
      </c>
      <c r="J20" s="328">
        <v>54.702199999999998</v>
      </c>
      <c r="K20" s="330" t="s">
        <v>1674</v>
      </c>
    </row>
    <row r="21" spans="2:11" ht="9.9499999999999993" customHeight="1" x14ac:dyDescent="0.25">
      <c r="B21" s="325" t="s">
        <v>1965</v>
      </c>
      <c r="C21" s="326">
        <v>656</v>
      </c>
      <c r="D21" s="327" t="s">
        <v>1674</v>
      </c>
      <c r="E21" s="328">
        <v>0.50290599999999996</v>
      </c>
      <c r="F21" s="327" t="s">
        <v>1674</v>
      </c>
      <c r="G21" s="327" t="s">
        <v>1695</v>
      </c>
      <c r="H21" s="329">
        <v>121730918.62</v>
      </c>
      <c r="I21" s="327" t="s">
        <v>1674</v>
      </c>
      <c r="J21" s="328">
        <v>0.28789999999999999</v>
      </c>
      <c r="K21" s="330" t="s">
        <v>1674</v>
      </c>
    </row>
    <row r="22" spans="2:11" ht="9.9499999999999993" customHeight="1" x14ac:dyDescent="0.25">
      <c r="B22" s="325" t="s">
        <v>1966</v>
      </c>
      <c r="C22" s="326">
        <v>18597</v>
      </c>
      <c r="D22" s="327" t="s">
        <v>1674</v>
      </c>
      <c r="E22" s="328">
        <v>14.256911000000001</v>
      </c>
      <c r="F22" s="327" t="s">
        <v>1674</v>
      </c>
      <c r="G22" s="327" t="s">
        <v>1695</v>
      </c>
      <c r="H22" s="329">
        <v>4214868208.8899999</v>
      </c>
      <c r="I22" s="327" t="s">
        <v>1674</v>
      </c>
      <c r="J22" s="328">
        <v>9.9674999999999994</v>
      </c>
      <c r="K22" s="330" t="s">
        <v>1674</v>
      </c>
    </row>
    <row r="23" spans="2:11" ht="9.9499999999999993" customHeight="1" x14ac:dyDescent="0.25">
      <c r="B23" s="325" t="s">
        <v>1967</v>
      </c>
      <c r="C23" s="326">
        <v>1969</v>
      </c>
      <c r="D23" s="327" t="s">
        <v>1674</v>
      </c>
      <c r="E23" s="328">
        <v>1.5094829999999999</v>
      </c>
      <c r="F23" s="327" t="s">
        <v>1674</v>
      </c>
      <c r="G23" s="327" t="s">
        <v>1695</v>
      </c>
      <c r="H23" s="329">
        <v>345657249.43000001</v>
      </c>
      <c r="I23" s="327" t="s">
        <v>1674</v>
      </c>
      <c r="J23" s="328">
        <v>0.81740000000000002</v>
      </c>
      <c r="K23" s="330" t="s">
        <v>1674</v>
      </c>
    </row>
    <row r="24" spans="2:11" ht="9.9499999999999993" customHeight="1" x14ac:dyDescent="0.25">
      <c r="B24" s="325" t="s">
        <v>1968</v>
      </c>
      <c r="C24" s="326">
        <v>124</v>
      </c>
      <c r="D24" s="327" t="s">
        <v>1674</v>
      </c>
      <c r="E24" s="328">
        <v>9.5061000000000007E-2</v>
      </c>
      <c r="F24" s="327" t="s">
        <v>1674</v>
      </c>
      <c r="G24" s="327" t="s">
        <v>1695</v>
      </c>
      <c r="H24" s="329">
        <v>34192120.649999999</v>
      </c>
      <c r="I24" s="327" t="s">
        <v>1674</v>
      </c>
      <c r="J24" s="328">
        <v>8.09E-2</v>
      </c>
      <c r="K24" s="330" t="s">
        <v>1674</v>
      </c>
    </row>
    <row r="25" spans="2:11" ht="15.75" thickBot="1" x14ac:dyDescent="0.3">
      <c r="B25" s="268" t="s">
        <v>1954</v>
      </c>
      <c r="C25" s="331">
        <v>130442</v>
      </c>
      <c r="D25" s="323" t="s">
        <v>1674</v>
      </c>
      <c r="E25" s="332">
        <v>100</v>
      </c>
      <c r="F25" s="323" t="s">
        <v>1674</v>
      </c>
      <c r="G25" s="333" t="s">
        <v>1695</v>
      </c>
      <c r="H25" s="334">
        <v>42286006237.779999</v>
      </c>
      <c r="I25" s="323" t="s">
        <v>1674</v>
      </c>
      <c r="J25" s="332">
        <v>100</v>
      </c>
      <c r="K25" s="335" t="s">
        <v>1674</v>
      </c>
    </row>
    <row r="26" spans="2:11" ht="15.75" thickTop="1" x14ac:dyDescent="0.25">
      <c r="B26" s="164" t="s">
        <v>1674</v>
      </c>
      <c r="C26" s="164" t="s">
        <v>1674</v>
      </c>
      <c r="D26" s="164" t="s">
        <v>1674</v>
      </c>
      <c r="E26" s="164" t="s">
        <v>1674</v>
      </c>
      <c r="F26" s="164" t="s">
        <v>1674</v>
      </c>
      <c r="G26" s="164" t="s">
        <v>1674</v>
      </c>
      <c r="H26" s="164" t="s">
        <v>1674</v>
      </c>
      <c r="I26" s="164" t="s">
        <v>1674</v>
      </c>
      <c r="J26" s="164" t="s">
        <v>1674</v>
      </c>
      <c r="K26" s="164" t="s">
        <v>1674</v>
      </c>
    </row>
    <row r="27" spans="2:11" x14ac:dyDescent="0.25">
      <c r="B27" s="316" t="s">
        <v>1969</v>
      </c>
      <c r="C27" s="162"/>
      <c r="D27" s="162"/>
      <c r="E27" s="162"/>
      <c r="F27" s="162"/>
      <c r="G27" s="162"/>
      <c r="H27" s="162"/>
      <c r="I27" s="162"/>
      <c r="J27" s="162"/>
      <c r="K27" s="317" t="s">
        <v>1674</v>
      </c>
    </row>
    <row r="28" spans="2:11" x14ac:dyDescent="0.25">
      <c r="B28" s="318" t="s">
        <v>1674</v>
      </c>
      <c r="C28" s="319" t="s">
        <v>1674</v>
      </c>
      <c r="D28" s="319" t="s">
        <v>1674</v>
      </c>
      <c r="E28" s="319" t="s">
        <v>1674</v>
      </c>
      <c r="F28" s="319" t="s">
        <v>1674</v>
      </c>
      <c r="G28" s="319" t="s">
        <v>1674</v>
      </c>
      <c r="H28" s="319" t="s">
        <v>1674</v>
      </c>
      <c r="I28" s="319" t="s">
        <v>1674</v>
      </c>
      <c r="J28" s="319" t="s">
        <v>1674</v>
      </c>
      <c r="K28" s="319" t="s">
        <v>1674</v>
      </c>
    </row>
    <row r="29" spans="2:11" x14ac:dyDescent="0.25">
      <c r="B29" s="320" t="s">
        <v>1970</v>
      </c>
      <c r="C29" s="321" t="s">
        <v>580</v>
      </c>
      <c r="D29" s="322" t="s">
        <v>1674</v>
      </c>
      <c r="E29" s="321" t="s">
        <v>1948</v>
      </c>
      <c r="F29" s="323" t="s">
        <v>1674</v>
      </c>
      <c r="G29" s="321" t="s">
        <v>1674</v>
      </c>
      <c r="H29" s="321" t="s">
        <v>1949</v>
      </c>
      <c r="I29" s="323" t="s">
        <v>1674</v>
      </c>
      <c r="J29" s="321" t="s">
        <v>1948</v>
      </c>
      <c r="K29" s="324" t="s">
        <v>1674</v>
      </c>
    </row>
    <row r="30" spans="2:11" ht="9.9499999999999993" customHeight="1" x14ac:dyDescent="0.25">
      <c r="B30" s="325" t="s">
        <v>1971</v>
      </c>
      <c r="C30" s="326">
        <v>1263</v>
      </c>
      <c r="D30" s="327" t="s">
        <v>1674</v>
      </c>
      <c r="E30" s="328">
        <v>0.96824600000000005</v>
      </c>
      <c r="F30" s="327" t="s">
        <v>1674</v>
      </c>
      <c r="G30" s="327" t="s">
        <v>1695</v>
      </c>
      <c r="H30" s="329">
        <v>495472439.33999997</v>
      </c>
      <c r="I30" s="327" t="s">
        <v>1674</v>
      </c>
      <c r="J30" s="328">
        <v>1.1717</v>
      </c>
      <c r="K30" s="330" t="s">
        <v>1674</v>
      </c>
    </row>
    <row r="31" spans="2:11" ht="9.9499999999999993" customHeight="1" x14ac:dyDescent="0.25">
      <c r="B31" s="325" t="s">
        <v>1972</v>
      </c>
      <c r="C31" s="326">
        <v>1688</v>
      </c>
      <c r="D31" s="327" t="s">
        <v>1674</v>
      </c>
      <c r="E31" s="328">
        <v>1.294062</v>
      </c>
      <c r="F31" s="327" t="s">
        <v>1674</v>
      </c>
      <c r="G31" s="327" t="s">
        <v>1695</v>
      </c>
      <c r="H31" s="329">
        <v>566037288.10000002</v>
      </c>
      <c r="I31" s="327" t="s">
        <v>1674</v>
      </c>
      <c r="J31" s="328">
        <v>1.3386</v>
      </c>
      <c r="K31" s="330" t="s">
        <v>1674</v>
      </c>
    </row>
    <row r="32" spans="2:11" ht="9.9499999999999993" customHeight="1" x14ac:dyDescent="0.25">
      <c r="B32" s="325" t="s">
        <v>1973</v>
      </c>
      <c r="C32" s="326">
        <v>2872</v>
      </c>
      <c r="D32" s="327" t="s">
        <v>1674</v>
      </c>
      <c r="E32" s="328">
        <v>2.2017449999999998</v>
      </c>
      <c r="F32" s="327" t="s">
        <v>1674</v>
      </c>
      <c r="G32" s="327" t="s">
        <v>1695</v>
      </c>
      <c r="H32" s="329">
        <v>1027710125.34</v>
      </c>
      <c r="I32" s="327" t="s">
        <v>1674</v>
      </c>
      <c r="J32" s="328">
        <v>2.4304000000000001</v>
      </c>
      <c r="K32" s="330" t="s">
        <v>1674</v>
      </c>
    </row>
    <row r="33" spans="2:11" ht="9.9499999999999993" customHeight="1" x14ac:dyDescent="0.25">
      <c r="B33" s="325" t="s">
        <v>1974</v>
      </c>
      <c r="C33" s="326">
        <v>6976</v>
      </c>
      <c r="D33" s="327" t="s">
        <v>1674</v>
      </c>
      <c r="E33" s="328">
        <v>5.3479710000000003</v>
      </c>
      <c r="F33" s="327" t="s">
        <v>1674</v>
      </c>
      <c r="G33" s="327" t="s">
        <v>1695</v>
      </c>
      <c r="H33" s="329">
        <v>2442251841.4699998</v>
      </c>
      <c r="I33" s="327" t="s">
        <v>1674</v>
      </c>
      <c r="J33" s="328">
        <v>5.7755999999999998</v>
      </c>
      <c r="K33" s="330" t="s">
        <v>1674</v>
      </c>
    </row>
    <row r="34" spans="2:11" ht="9.9499999999999993" customHeight="1" x14ac:dyDescent="0.25">
      <c r="B34" s="325" t="s">
        <v>1975</v>
      </c>
      <c r="C34" s="326">
        <v>13206</v>
      </c>
      <c r="D34" s="327" t="s">
        <v>1674</v>
      </c>
      <c r="E34" s="328">
        <v>10.124040000000001</v>
      </c>
      <c r="F34" s="327" t="s">
        <v>1674</v>
      </c>
      <c r="G34" s="327" t="s">
        <v>1695</v>
      </c>
      <c r="H34" s="329">
        <v>4392562444.8900003</v>
      </c>
      <c r="I34" s="327" t="s">
        <v>1674</v>
      </c>
      <c r="J34" s="328">
        <v>10.387700000000001</v>
      </c>
      <c r="K34" s="330" t="s">
        <v>1674</v>
      </c>
    </row>
    <row r="35" spans="2:11" ht="9.9499999999999993" customHeight="1" x14ac:dyDescent="0.25">
      <c r="B35" s="325" t="s">
        <v>1976</v>
      </c>
      <c r="C35" s="326">
        <v>18522</v>
      </c>
      <c r="D35" s="327" t="s">
        <v>1674</v>
      </c>
      <c r="E35" s="328">
        <v>14.199414000000001</v>
      </c>
      <c r="F35" s="327" t="s">
        <v>1674</v>
      </c>
      <c r="G35" s="327" t="s">
        <v>1695</v>
      </c>
      <c r="H35" s="329">
        <v>6312904507.5100002</v>
      </c>
      <c r="I35" s="327" t="s">
        <v>1674</v>
      </c>
      <c r="J35" s="328">
        <v>14.9291</v>
      </c>
      <c r="K35" s="330" t="s">
        <v>1674</v>
      </c>
    </row>
    <row r="36" spans="2:11" ht="9.9499999999999993" customHeight="1" x14ac:dyDescent="0.25">
      <c r="B36" s="325" t="s">
        <v>1977</v>
      </c>
      <c r="C36" s="326">
        <v>85915</v>
      </c>
      <c r="D36" s="327" t="s">
        <v>1674</v>
      </c>
      <c r="E36" s="328">
        <v>65.864521999999994</v>
      </c>
      <c r="F36" s="327" t="s">
        <v>1674</v>
      </c>
      <c r="G36" s="327" t="s">
        <v>1695</v>
      </c>
      <c r="H36" s="329">
        <v>27049067591.130001</v>
      </c>
      <c r="I36" s="327" t="s">
        <v>1674</v>
      </c>
      <c r="J36" s="328">
        <v>63.966900000000003</v>
      </c>
      <c r="K36" s="330" t="s">
        <v>1674</v>
      </c>
    </row>
    <row r="37" spans="2:11" ht="15.75" thickBot="1" x14ac:dyDescent="0.3">
      <c r="B37" s="268" t="s">
        <v>1954</v>
      </c>
      <c r="C37" s="331">
        <v>130442</v>
      </c>
      <c r="D37" s="323" t="s">
        <v>1674</v>
      </c>
      <c r="E37" s="332">
        <v>100</v>
      </c>
      <c r="F37" s="323" t="s">
        <v>1674</v>
      </c>
      <c r="G37" s="333" t="s">
        <v>1695</v>
      </c>
      <c r="H37" s="334">
        <v>42286006237.779999</v>
      </c>
      <c r="I37" s="323" t="s">
        <v>1674</v>
      </c>
      <c r="J37" s="332">
        <v>100</v>
      </c>
      <c r="K37" s="335" t="s">
        <v>1674</v>
      </c>
    </row>
    <row r="38" spans="2:11" ht="15.75" thickTop="1" x14ac:dyDescent="0.25">
      <c r="B38" s="164" t="s">
        <v>1674</v>
      </c>
      <c r="C38" s="164" t="s">
        <v>1674</v>
      </c>
      <c r="D38" s="164" t="s">
        <v>1674</v>
      </c>
      <c r="E38" s="164" t="s">
        <v>1674</v>
      </c>
      <c r="F38" s="164" t="s">
        <v>1674</v>
      </c>
      <c r="G38" s="164" t="s">
        <v>1674</v>
      </c>
      <c r="H38" s="164" t="s">
        <v>1674</v>
      </c>
      <c r="I38" s="164" t="s">
        <v>1674</v>
      </c>
      <c r="J38" s="164" t="s">
        <v>1674</v>
      </c>
      <c r="K38" s="164" t="s">
        <v>1674</v>
      </c>
    </row>
    <row r="39" spans="2:11" x14ac:dyDescent="0.25">
      <c r="B39" s="316" t="s">
        <v>1978</v>
      </c>
      <c r="C39" s="162"/>
      <c r="D39" s="162"/>
      <c r="E39" s="162"/>
      <c r="F39" s="162"/>
      <c r="G39" s="162"/>
      <c r="H39" s="162"/>
      <c r="I39" s="162"/>
      <c r="J39" s="162"/>
      <c r="K39" s="317" t="s">
        <v>1674</v>
      </c>
    </row>
    <row r="40" spans="2:11" x14ac:dyDescent="0.25">
      <c r="B40" s="318" t="s">
        <v>1674</v>
      </c>
      <c r="C40" s="319" t="s">
        <v>1674</v>
      </c>
      <c r="D40" s="319" t="s">
        <v>1674</v>
      </c>
      <c r="E40" s="319" t="s">
        <v>1674</v>
      </c>
      <c r="F40" s="319" t="s">
        <v>1674</v>
      </c>
      <c r="G40" s="319" t="s">
        <v>1674</v>
      </c>
      <c r="H40" s="319" t="s">
        <v>1674</v>
      </c>
      <c r="I40" s="319" t="s">
        <v>1674</v>
      </c>
      <c r="J40" s="319" t="s">
        <v>1674</v>
      </c>
      <c r="K40" s="319" t="s">
        <v>1674</v>
      </c>
    </row>
    <row r="41" spans="2:11" x14ac:dyDescent="0.25">
      <c r="B41" s="320" t="s">
        <v>1686</v>
      </c>
      <c r="C41" s="321" t="s">
        <v>580</v>
      </c>
      <c r="D41" s="322" t="s">
        <v>1674</v>
      </c>
      <c r="E41" s="321" t="s">
        <v>1948</v>
      </c>
      <c r="F41" s="323" t="s">
        <v>1674</v>
      </c>
      <c r="G41" s="321" t="s">
        <v>1674</v>
      </c>
      <c r="H41" s="321" t="s">
        <v>1949</v>
      </c>
      <c r="I41" s="323" t="s">
        <v>1674</v>
      </c>
      <c r="J41" s="321" t="s">
        <v>1948</v>
      </c>
      <c r="K41" s="324" t="s">
        <v>1674</v>
      </c>
    </row>
    <row r="42" spans="2:11" ht="9.9499999999999993" customHeight="1" x14ac:dyDescent="0.25">
      <c r="B42" s="325" t="s">
        <v>1979</v>
      </c>
      <c r="C42" s="326">
        <v>96660</v>
      </c>
      <c r="D42" s="327" t="s">
        <v>1674</v>
      </c>
      <c r="E42" s="328">
        <v>74.101900000000001</v>
      </c>
      <c r="F42" s="327" t="s">
        <v>1674</v>
      </c>
      <c r="G42" s="327" t="s">
        <v>1695</v>
      </c>
      <c r="H42" s="329">
        <v>28754845692.32</v>
      </c>
      <c r="I42" s="327" t="s">
        <v>1674</v>
      </c>
      <c r="J42" s="328">
        <v>68.000900000000001</v>
      </c>
      <c r="K42" s="330" t="s">
        <v>1674</v>
      </c>
    </row>
    <row r="43" spans="2:11" ht="9.9499999999999993" customHeight="1" x14ac:dyDescent="0.25">
      <c r="B43" s="325" t="s">
        <v>1980</v>
      </c>
      <c r="C43" s="326">
        <v>33782</v>
      </c>
      <c r="D43" s="327" t="s">
        <v>1674</v>
      </c>
      <c r="E43" s="328">
        <v>25.898099999999999</v>
      </c>
      <c r="F43" s="327" t="s">
        <v>1674</v>
      </c>
      <c r="G43" s="327" t="s">
        <v>1695</v>
      </c>
      <c r="H43" s="329">
        <v>13531160545.459999</v>
      </c>
      <c r="I43" s="327" t="s">
        <v>1674</v>
      </c>
      <c r="J43" s="328">
        <v>31.999099999999999</v>
      </c>
      <c r="K43" s="330" t="s">
        <v>1674</v>
      </c>
    </row>
    <row r="44" spans="2:11" ht="15.75" thickBot="1" x14ac:dyDescent="0.3">
      <c r="B44" s="268" t="s">
        <v>1954</v>
      </c>
      <c r="C44" s="331">
        <v>130442</v>
      </c>
      <c r="D44" s="323" t="s">
        <v>1674</v>
      </c>
      <c r="E44" s="332">
        <v>100</v>
      </c>
      <c r="F44" s="323" t="s">
        <v>1674</v>
      </c>
      <c r="G44" s="333" t="s">
        <v>1695</v>
      </c>
      <c r="H44" s="334">
        <v>42286006237.779999</v>
      </c>
      <c r="I44" s="323" t="s">
        <v>1674</v>
      </c>
      <c r="J44" s="332">
        <v>100</v>
      </c>
      <c r="K44" s="335" t="s">
        <v>1674</v>
      </c>
    </row>
    <row r="45" spans="2:11" ht="15.75" thickTop="1" x14ac:dyDescent="0.25">
      <c r="B45" s="164" t="s">
        <v>1674</v>
      </c>
      <c r="C45" s="164" t="s">
        <v>1674</v>
      </c>
      <c r="D45" s="164" t="s">
        <v>1674</v>
      </c>
      <c r="E45" s="164" t="s">
        <v>1674</v>
      </c>
      <c r="F45" s="164" t="s">
        <v>1674</v>
      </c>
      <c r="G45" s="164" t="s">
        <v>1674</v>
      </c>
      <c r="H45" s="164" t="s">
        <v>1674</v>
      </c>
      <c r="I45" s="164" t="s">
        <v>1674</v>
      </c>
      <c r="J45" s="164" t="s">
        <v>1674</v>
      </c>
      <c r="K45" s="164" t="s">
        <v>1674</v>
      </c>
    </row>
    <row r="46" spans="2:11" x14ac:dyDescent="0.25">
      <c r="B46" s="316" t="s">
        <v>1981</v>
      </c>
      <c r="C46" s="162"/>
      <c r="D46" s="162"/>
      <c r="E46" s="162"/>
      <c r="F46" s="162"/>
      <c r="G46" s="162"/>
      <c r="H46" s="162"/>
      <c r="I46" s="162"/>
      <c r="J46" s="162"/>
      <c r="K46" s="317" t="s">
        <v>1674</v>
      </c>
    </row>
    <row r="47" spans="2:11" x14ac:dyDescent="0.25">
      <c r="B47" s="318" t="s">
        <v>1674</v>
      </c>
      <c r="C47" s="319" t="s">
        <v>1674</v>
      </c>
      <c r="D47" s="319" t="s">
        <v>1674</v>
      </c>
      <c r="E47" s="319" t="s">
        <v>1674</v>
      </c>
      <c r="F47" s="319" t="s">
        <v>1674</v>
      </c>
      <c r="G47" s="319" t="s">
        <v>1674</v>
      </c>
      <c r="H47" s="319" t="s">
        <v>1674</v>
      </c>
      <c r="I47" s="319" t="s">
        <v>1674</v>
      </c>
      <c r="J47" s="319" t="s">
        <v>1674</v>
      </c>
      <c r="K47" s="319" t="s">
        <v>1674</v>
      </c>
    </row>
    <row r="48" spans="2:11" x14ac:dyDescent="0.25">
      <c r="B48" s="320" t="s">
        <v>1928</v>
      </c>
      <c r="C48" s="321" t="s">
        <v>580</v>
      </c>
      <c r="D48" s="322" t="s">
        <v>1674</v>
      </c>
      <c r="E48" s="321" t="s">
        <v>1948</v>
      </c>
      <c r="F48" s="323" t="s">
        <v>1674</v>
      </c>
      <c r="G48" s="321" t="s">
        <v>1674</v>
      </c>
      <c r="H48" s="321" t="s">
        <v>1949</v>
      </c>
      <c r="I48" s="323" t="s">
        <v>1674</v>
      </c>
      <c r="J48" s="321" t="s">
        <v>1948</v>
      </c>
      <c r="K48" s="324" t="s">
        <v>1674</v>
      </c>
    </row>
    <row r="49" spans="2:11" ht="9.9499999999999993" customHeight="1" x14ac:dyDescent="0.25">
      <c r="B49" s="325" t="s">
        <v>1982</v>
      </c>
      <c r="C49" s="326">
        <v>129316</v>
      </c>
      <c r="D49" s="327" t="s">
        <v>1674</v>
      </c>
      <c r="E49" s="328">
        <v>99.136780999999999</v>
      </c>
      <c r="F49" s="327" t="s">
        <v>1674</v>
      </c>
      <c r="G49" s="327" t="s">
        <v>1695</v>
      </c>
      <c r="H49" s="329">
        <v>41545900960.589996</v>
      </c>
      <c r="I49" s="327" t="s">
        <v>1674</v>
      </c>
      <c r="J49" s="328">
        <v>98.249799999999993</v>
      </c>
      <c r="K49" s="330" t="s">
        <v>1674</v>
      </c>
    </row>
    <row r="50" spans="2:11" ht="9.9499999999999993" customHeight="1" x14ac:dyDescent="0.25">
      <c r="B50" s="325" t="s">
        <v>1983</v>
      </c>
      <c r="C50" s="326">
        <v>1126</v>
      </c>
      <c r="D50" s="327" t="s">
        <v>1674</v>
      </c>
      <c r="E50" s="328">
        <v>0.86321899999999996</v>
      </c>
      <c r="F50" s="327" t="s">
        <v>1674</v>
      </c>
      <c r="G50" s="327" t="s">
        <v>1695</v>
      </c>
      <c r="H50" s="329">
        <v>740105277.19000006</v>
      </c>
      <c r="I50" s="327" t="s">
        <v>1674</v>
      </c>
      <c r="J50" s="328">
        <v>1.7502</v>
      </c>
      <c r="K50" s="330" t="s">
        <v>1674</v>
      </c>
    </row>
    <row r="51" spans="2:11" ht="15.75" thickBot="1" x14ac:dyDescent="0.3">
      <c r="B51" s="268" t="s">
        <v>1954</v>
      </c>
      <c r="C51" s="331">
        <v>130442</v>
      </c>
      <c r="D51" s="323" t="s">
        <v>1674</v>
      </c>
      <c r="E51" s="332">
        <v>100</v>
      </c>
      <c r="F51" s="323" t="s">
        <v>1674</v>
      </c>
      <c r="G51" s="333" t="s">
        <v>1695</v>
      </c>
      <c r="H51" s="334">
        <v>42286006237.779999</v>
      </c>
      <c r="I51" s="323" t="s">
        <v>1674</v>
      </c>
      <c r="J51" s="332">
        <v>100</v>
      </c>
      <c r="K51" s="335" t="s">
        <v>1674</v>
      </c>
    </row>
    <row r="52" spans="2:11" ht="13.5" customHeight="1" thickTop="1" x14ac:dyDescent="0.25">
      <c r="B52" s="336" t="s">
        <v>1984</v>
      </c>
      <c r="C52" s="162"/>
      <c r="D52" s="162"/>
      <c r="E52" s="162"/>
      <c r="F52" s="162"/>
      <c r="G52" s="162"/>
      <c r="H52" s="162"/>
      <c r="I52" s="162"/>
      <c r="J52" s="162"/>
      <c r="K52" s="162"/>
    </row>
    <row r="53" spans="2:11" x14ac:dyDescent="0.25">
      <c r="B53" s="164" t="s">
        <v>1674</v>
      </c>
      <c r="C53" s="164" t="s">
        <v>1674</v>
      </c>
      <c r="D53" s="164" t="s">
        <v>1674</v>
      </c>
      <c r="E53" s="164" t="s">
        <v>1674</v>
      </c>
      <c r="F53" s="164" t="s">
        <v>1674</v>
      </c>
      <c r="G53" s="164" t="s">
        <v>1674</v>
      </c>
      <c r="H53" s="164" t="s">
        <v>1674</v>
      </c>
      <c r="I53" s="164" t="s">
        <v>1674</v>
      </c>
      <c r="J53" s="164" t="s">
        <v>1674</v>
      </c>
      <c r="K53" s="164" t="s">
        <v>1674</v>
      </c>
    </row>
    <row r="54" spans="2:11" x14ac:dyDescent="0.25">
      <c r="B54" s="316" t="s">
        <v>1985</v>
      </c>
      <c r="C54" s="162"/>
      <c r="D54" s="162"/>
      <c r="E54" s="162"/>
      <c r="F54" s="162"/>
      <c r="G54" s="162"/>
      <c r="H54" s="162"/>
      <c r="I54" s="162"/>
      <c r="J54" s="162"/>
      <c r="K54" s="317" t="s">
        <v>1674</v>
      </c>
    </row>
    <row r="55" spans="2:11" x14ac:dyDescent="0.25">
      <c r="B55" s="318" t="s">
        <v>1674</v>
      </c>
      <c r="C55" s="319" t="s">
        <v>1674</v>
      </c>
      <c r="D55" s="319" t="s">
        <v>1674</v>
      </c>
      <c r="E55" s="319" t="s">
        <v>1674</v>
      </c>
      <c r="F55" s="319" t="s">
        <v>1674</v>
      </c>
      <c r="G55" s="319" t="s">
        <v>1674</v>
      </c>
      <c r="H55" s="319" t="s">
        <v>1674</v>
      </c>
      <c r="I55" s="319" t="s">
        <v>1674</v>
      </c>
      <c r="J55" s="319" t="s">
        <v>1674</v>
      </c>
      <c r="K55" s="319" t="s">
        <v>1674</v>
      </c>
    </row>
    <row r="56" spans="2:11" x14ac:dyDescent="0.25">
      <c r="B56" s="320" t="s">
        <v>1986</v>
      </c>
      <c r="C56" s="321" t="s">
        <v>580</v>
      </c>
      <c r="D56" s="322" t="s">
        <v>1674</v>
      </c>
      <c r="E56" s="321" t="s">
        <v>1948</v>
      </c>
      <c r="F56" s="323" t="s">
        <v>1674</v>
      </c>
      <c r="G56" s="321" t="s">
        <v>1674</v>
      </c>
      <c r="H56" s="321" t="s">
        <v>1949</v>
      </c>
      <c r="I56" s="323" t="s">
        <v>1674</v>
      </c>
      <c r="J56" s="321" t="s">
        <v>1948</v>
      </c>
      <c r="K56" s="324" t="s">
        <v>1674</v>
      </c>
    </row>
    <row r="57" spans="2:11" ht="9.9499999999999993" customHeight="1" x14ac:dyDescent="0.25">
      <c r="B57" s="325" t="s">
        <v>1987</v>
      </c>
      <c r="C57" s="326">
        <v>98969</v>
      </c>
      <c r="D57" s="327" t="s">
        <v>1674</v>
      </c>
      <c r="E57" s="328">
        <v>75.872034999999997</v>
      </c>
      <c r="F57" s="327" t="s">
        <v>1674</v>
      </c>
      <c r="G57" s="327" t="s">
        <v>1695</v>
      </c>
      <c r="H57" s="329">
        <v>32395677652.169998</v>
      </c>
      <c r="I57" s="327" t="s">
        <v>1674</v>
      </c>
      <c r="J57" s="328">
        <v>76.610900000000001</v>
      </c>
      <c r="K57" s="330" t="s">
        <v>1674</v>
      </c>
    </row>
    <row r="58" spans="2:11" ht="9.9499999999999993" customHeight="1" x14ac:dyDescent="0.25">
      <c r="B58" s="325" t="s">
        <v>1988</v>
      </c>
      <c r="C58" s="326">
        <v>31473</v>
      </c>
      <c r="D58" s="327" t="s">
        <v>1674</v>
      </c>
      <c r="E58" s="328">
        <v>24.127965</v>
      </c>
      <c r="F58" s="327" t="s">
        <v>1674</v>
      </c>
      <c r="G58" s="327" t="s">
        <v>1695</v>
      </c>
      <c r="H58" s="329">
        <v>9890328585.6100006</v>
      </c>
      <c r="I58" s="327" t="s">
        <v>1674</v>
      </c>
      <c r="J58" s="328">
        <v>23.389099999999999</v>
      </c>
      <c r="K58" s="330" t="s">
        <v>1674</v>
      </c>
    </row>
    <row r="59" spans="2:11" ht="15.75" thickBot="1" x14ac:dyDescent="0.3">
      <c r="B59" s="268" t="s">
        <v>1954</v>
      </c>
      <c r="C59" s="331">
        <v>130442</v>
      </c>
      <c r="D59" s="323" t="s">
        <v>1674</v>
      </c>
      <c r="E59" s="332">
        <v>100</v>
      </c>
      <c r="F59" s="323" t="s">
        <v>1674</v>
      </c>
      <c r="G59" s="333" t="s">
        <v>1695</v>
      </c>
      <c r="H59" s="334">
        <v>42286006237.779999</v>
      </c>
      <c r="I59" s="323" t="s">
        <v>1674</v>
      </c>
      <c r="J59" s="332">
        <v>100</v>
      </c>
      <c r="K59" s="335" t="s">
        <v>1674</v>
      </c>
    </row>
    <row r="60" spans="2:11" ht="15.75" thickTop="1" x14ac:dyDescent="0.25">
      <c r="B60" s="164" t="s">
        <v>1674</v>
      </c>
      <c r="C60" s="164" t="s">
        <v>1674</v>
      </c>
      <c r="D60" s="164" t="s">
        <v>1674</v>
      </c>
      <c r="E60" s="164" t="s">
        <v>1674</v>
      </c>
      <c r="F60" s="164" t="s">
        <v>1674</v>
      </c>
      <c r="G60" s="164" t="s">
        <v>1674</v>
      </c>
      <c r="H60" s="164" t="s">
        <v>1674</v>
      </c>
      <c r="I60" s="164" t="s">
        <v>1674</v>
      </c>
      <c r="J60" s="164" t="s">
        <v>1674</v>
      </c>
      <c r="K60" s="164" t="s">
        <v>1674</v>
      </c>
    </row>
    <row r="61" spans="2:11" x14ac:dyDescent="0.25">
      <c r="B61" s="316" t="s">
        <v>1989</v>
      </c>
      <c r="C61" s="162"/>
      <c r="D61" s="162"/>
      <c r="E61" s="162"/>
      <c r="F61" s="162"/>
      <c r="G61" s="162"/>
      <c r="H61" s="162"/>
      <c r="I61" s="162"/>
      <c r="J61" s="162"/>
      <c r="K61" s="317" t="s">
        <v>1674</v>
      </c>
    </row>
    <row r="62" spans="2:11" x14ac:dyDescent="0.25">
      <c r="B62" s="318" t="s">
        <v>1674</v>
      </c>
      <c r="C62" s="319" t="s">
        <v>1674</v>
      </c>
      <c r="D62" s="319" t="s">
        <v>1674</v>
      </c>
      <c r="E62" s="319" t="s">
        <v>1674</v>
      </c>
      <c r="F62" s="319" t="s">
        <v>1674</v>
      </c>
      <c r="G62" s="319" t="s">
        <v>1674</v>
      </c>
      <c r="H62" s="319" t="s">
        <v>1674</v>
      </c>
      <c r="I62" s="319" t="s">
        <v>1674</v>
      </c>
      <c r="J62" s="319" t="s">
        <v>1674</v>
      </c>
      <c r="K62" s="319" t="s">
        <v>1674</v>
      </c>
    </row>
    <row r="63" spans="2:11" x14ac:dyDescent="0.25">
      <c r="B63" s="320" t="s">
        <v>1990</v>
      </c>
      <c r="C63" s="321" t="s">
        <v>580</v>
      </c>
      <c r="D63" s="322" t="s">
        <v>1674</v>
      </c>
      <c r="E63" s="321" t="s">
        <v>1948</v>
      </c>
      <c r="F63" s="323" t="s">
        <v>1674</v>
      </c>
      <c r="G63" s="321" t="s">
        <v>1674</v>
      </c>
      <c r="H63" s="321" t="s">
        <v>1949</v>
      </c>
      <c r="I63" s="323" t="s">
        <v>1674</v>
      </c>
      <c r="J63" s="321" t="s">
        <v>1948</v>
      </c>
      <c r="K63" s="324" t="s">
        <v>1674</v>
      </c>
    </row>
    <row r="64" spans="2:11" ht="9.9499999999999993" customHeight="1" x14ac:dyDescent="0.25">
      <c r="B64" s="325" t="s">
        <v>1991</v>
      </c>
      <c r="C64" s="326">
        <v>1</v>
      </c>
      <c r="D64" s="327" t="s">
        <v>1674</v>
      </c>
      <c r="E64" s="328">
        <v>7.67E-4</v>
      </c>
      <c r="F64" s="327" t="s">
        <v>1674</v>
      </c>
      <c r="G64" s="327" t="s">
        <v>1695</v>
      </c>
      <c r="H64" s="329">
        <v>287709.05</v>
      </c>
      <c r="I64" s="327" t="s">
        <v>1674</v>
      </c>
      <c r="J64" s="328">
        <v>6.9999999999999999E-4</v>
      </c>
      <c r="K64" s="330" t="s">
        <v>1674</v>
      </c>
    </row>
    <row r="65" spans="2:11" ht="9.9499999999999993" customHeight="1" x14ac:dyDescent="0.25">
      <c r="B65" s="325" t="s">
        <v>1992</v>
      </c>
      <c r="C65" s="326">
        <v>52534</v>
      </c>
      <c r="D65" s="327" t="s">
        <v>1674</v>
      </c>
      <c r="E65" s="328">
        <v>40.273837999999998</v>
      </c>
      <c r="F65" s="327" t="s">
        <v>1674</v>
      </c>
      <c r="G65" s="327" t="s">
        <v>1695</v>
      </c>
      <c r="H65" s="329">
        <v>16010120218.700001</v>
      </c>
      <c r="I65" s="327" t="s">
        <v>1674</v>
      </c>
      <c r="J65" s="328">
        <v>37.861499999999999</v>
      </c>
      <c r="K65" s="330" t="s">
        <v>1674</v>
      </c>
    </row>
    <row r="66" spans="2:11" ht="9.9499999999999993" customHeight="1" x14ac:dyDescent="0.25">
      <c r="B66" s="325" t="s">
        <v>1993</v>
      </c>
      <c r="C66" s="326">
        <v>24792</v>
      </c>
      <c r="D66" s="327" t="s">
        <v>1674</v>
      </c>
      <c r="E66" s="328">
        <v>19.006148</v>
      </c>
      <c r="F66" s="327" t="s">
        <v>1674</v>
      </c>
      <c r="G66" s="327" t="s">
        <v>1695</v>
      </c>
      <c r="H66" s="329">
        <v>8569044977.79</v>
      </c>
      <c r="I66" s="327" t="s">
        <v>1674</v>
      </c>
      <c r="J66" s="328">
        <v>20.264500000000002</v>
      </c>
      <c r="K66" s="330" t="s">
        <v>1674</v>
      </c>
    </row>
    <row r="67" spans="2:11" ht="9.9499999999999993" customHeight="1" x14ac:dyDescent="0.25">
      <c r="B67" s="325" t="s">
        <v>1994</v>
      </c>
      <c r="C67" s="326">
        <v>15877</v>
      </c>
      <c r="D67" s="327" t="s">
        <v>1674</v>
      </c>
      <c r="E67" s="328">
        <v>12.171692999999999</v>
      </c>
      <c r="F67" s="327" t="s">
        <v>1674</v>
      </c>
      <c r="G67" s="327" t="s">
        <v>1695</v>
      </c>
      <c r="H67" s="329">
        <v>5393983030.4099998</v>
      </c>
      <c r="I67" s="327" t="s">
        <v>1674</v>
      </c>
      <c r="J67" s="328">
        <v>12.756</v>
      </c>
      <c r="K67" s="330" t="s">
        <v>1674</v>
      </c>
    </row>
    <row r="68" spans="2:11" ht="9.9499999999999993" customHeight="1" x14ac:dyDescent="0.25">
      <c r="B68" s="325" t="s">
        <v>1995</v>
      </c>
      <c r="C68" s="326">
        <v>21161</v>
      </c>
      <c r="D68" s="327" t="s">
        <v>1674</v>
      </c>
      <c r="E68" s="328">
        <v>16.222536000000002</v>
      </c>
      <c r="F68" s="327" t="s">
        <v>1674</v>
      </c>
      <c r="G68" s="327" t="s">
        <v>1695</v>
      </c>
      <c r="H68" s="329">
        <v>7228710753.2799997</v>
      </c>
      <c r="I68" s="327" t="s">
        <v>1674</v>
      </c>
      <c r="J68" s="328">
        <v>17.094799999999999</v>
      </c>
      <c r="K68" s="330" t="s">
        <v>1674</v>
      </c>
    </row>
    <row r="69" spans="2:11" ht="9.9499999999999993" customHeight="1" x14ac:dyDescent="0.25">
      <c r="B69" s="325" t="s">
        <v>1996</v>
      </c>
      <c r="C69" s="326">
        <v>7989</v>
      </c>
      <c r="D69" s="327" t="s">
        <v>1674</v>
      </c>
      <c r="E69" s="328">
        <v>6.1245609999999999</v>
      </c>
      <c r="F69" s="327" t="s">
        <v>1674</v>
      </c>
      <c r="G69" s="327" t="s">
        <v>1695</v>
      </c>
      <c r="H69" s="329">
        <v>2736416949.5999999</v>
      </c>
      <c r="I69" s="327" t="s">
        <v>1674</v>
      </c>
      <c r="J69" s="328">
        <v>6.4711999999999996</v>
      </c>
      <c r="K69" s="330" t="s">
        <v>1674</v>
      </c>
    </row>
    <row r="70" spans="2:11" ht="9.9499999999999993" customHeight="1" x14ac:dyDescent="0.25">
      <c r="B70" s="325" t="s">
        <v>1997</v>
      </c>
      <c r="C70" s="326">
        <v>4755</v>
      </c>
      <c r="D70" s="327" t="s">
        <v>1674</v>
      </c>
      <c r="E70" s="328">
        <v>3.6452979999999999</v>
      </c>
      <c r="F70" s="327" t="s">
        <v>1674</v>
      </c>
      <c r="G70" s="327" t="s">
        <v>1695</v>
      </c>
      <c r="H70" s="329">
        <v>1380477189.0899999</v>
      </c>
      <c r="I70" s="327" t="s">
        <v>1674</v>
      </c>
      <c r="J70" s="328">
        <v>3.2646000000000002</v>
      </c>
      <c r="K70" s="330" t="s">
        <v>1674</v>
      </c>
    </row>
    <row r="71" spans="2:11" ht="9.9499999999999993" customHeight="1" x14ac:dyDescent="0.25">
      <c r="B71" s="325" t="s">
        <v>1998</v>
      </c>
      <c r="C71" s="326">
        <v>2125</v>
      </c>
      <c r="D71" s="327" t="s">
        <v>1674</v>
      </c>
      <c r="E71" s="328">
        <v>1.6290770000000001</v>
      </c>
      <c r="F71" s="327" t="s">
        <v>1674</v>
      </c>
      <c r="G71" s="327" t="s">
        <v>1695</v>
      </c>
      <c r="H71" s="329">
        <v>695862102.28999996</v>
      </c>
      <c r="I71" s="327" t="s">
        <v>1674</v>
      </c>
      <c r="J71" s="328">
        <v>1.6456</v>
      </c>
      <c r="K71" s="330" t="s">
        <v>1674</v>
      </c>
    </row>
    <row r="72" spans="2:11" ht="9.9499999999999993" customHeight="1" x14ac:dyDescent="0.25">
      <c r="B72" s="325" t="s">
        <v>1999</v>
      </c>
      <c r="C72" s="326">
        <v>353</v>
      </c>
      <c r="D72" s="327" t="s">
        <v>1674</v>
      </c>
      <c r="E72" s="328">
        <v>0.27061800000000003</v>
      </c>
      <c r="F72" s="327" t="s">
        <v>1674</v>
      </c>
      <c r="G72" s="327" t="s">
        <v>1695</v>
      </c>
      <c r="H72" s="329">
        <v>89541492.340000004</v>
      </c>
      <c r="I72" s="327" t="s">
        <v>1674</v>
      </c>
      <c r="J72" s="328">
        <v>0.21179999999999999</v>
      </c>
      <c r="K72" s="330" t="s">
        <v>1674</v>
      </c>
    </row>
    <row r="73" spans="2:11" ht="9.9499999999999993" customHeight="1" x14ac:dyDescent="0.25">
      <c r="B73" s="325" t="s">
        <v>2000</v>
      </c>
      <c r="C73" s="326">
        <v>327</v>
      </c>
      <c r="D73" s="327" t="s">
        <v>1674</v>
      </c>
      <c r="E73" s="328">
        <v>0.25068600000000002</v>
      </c>
      <c r="F73" s="327" t="s">
        <v>1674</v>
      </c>
      <c r="G73" s="327" t="s">
        <v>1695</v>
      </c>
      <c r="H73" s="329">
        <v>74718762.950000003</v>
      </c>
      <c r="I73" s="327" t="s">
        <v>1674</v>
      </c>
      <c r="J73" s="328">
        <v>0.1767</v>
      </c>
      <c r="K73" s="330" t="s">
        <v>1674</v>
      </c>
    </row>
    <row r="74" spans="2:11" ht="9.9499999999999993" customHeight="1" x14ac:dyDescent="0.25">
      <c r="B74" s="325" t="s">
        <v>2001</v>
      </c>
      <c r="C74" s="326">
        <v>528</v>
      </c>
      <c r="D74" s="327" t="s">
        <v>1674</v>
      </c>
      <c r="E74" s="328">
        <v>0.40477800000000003</v>
      </c>
      <c r="F74" s="327" t="s">
        <v>1674</v>
      </c>
      <c r="G74" s="327" t="s">
        <v>1695</v>
      </c>
      <c r="H74" s="329">
        <v>106843052.28</v>
      </c>
      <c r="I74" s="327" t="s">
        <v>1674</v>
      </c>
      <c r="J74" s="328">
        <v>0.25269999999999998</v>
      </c>
      <c r="K74" s="330" t="s">
        <v>1674</v>
      </c>
    </row>
    <row r="75" spans="2:11" ht="15.75" thickBot="1" x14ac:dyDescent="0.3">
      <c r="B75" s="268" t="s">
        <v>1954</v>
      </c>
      <c r="C75" s="331">
        <v>130442</v>
      </c>
      <c r="D75" s="323" t="s">
        <v>1674</v>
      </c>
      <c r="E75" s="332">
        <v>100</v>
      </c>
      <c r="F75" s="323" t="s">
        <v>1674</v>
      </c>
      <c r="G75" s="333" t="s">
        <v>1695</v>
      </c>
      <c r="H75" s="334">
        <v>42286006237.779999</v>
      </c>
      <c r="I75" s="323" t="s">
        <v>1674</v>
      </c>
      <c r="J75" s="332">
        <v>100.0001</v>
      </c>
      <c r="K75" s="335" t="s">
        <v>1674</v>
      </c>
    </row>
    <row r="76" spans="2:11" ht="15.75" thickTop="1" x14ac:dyDescent="0.25">
      <c r="B76" s="164" t="s">
        <v>1674</v>
      </c>
      <c r="C76" s="164" t="s">
        <v>1674</v>
      </c>
      <c r="D76" s="164" t="s">
        <v>1674</v>
      </c>
      <c r="E76" s="164" t="s">
        <v>1674</v>
      </c>
      <c r="F76" s="164" t="s">
        <v>1674</v>
      </c>
      <c r="G76" s="164" t="s">
        <v>1674</v>
      </c>
      <c r="H76" s="164" t="s">
        <v>1674</v>
      </c>
      <c r="I76" s="164" t="s">
        <v>1674</v>
      </c>
      <c r="J76" s="164" t="s">
        <v>1674</v>
      </c>
      <c r="K76" s="164" t="s">
        <v>1674</v>
      </c>
    </row>
    <row r="77" spans="2:11" x14ac:dyDescent="0.25">
      <c r="B77" s="316" t="s">
        <v>2002</v>
      </c>
      <c r="C77" s="162"/>
      <c r="D77" s="162"/>
      <c r="E77" s="162"/>
      <c r="F77" s="162"/>
      <c r="G77" s="162"/>
      <c r="H77" s="162"/>
      <c r="I77" s="162"/>
      <c r="J77" s="162"/>
      <c r="K77" s="317" t="s">
        <v>1674</v>
      </c>
    </row>
    <row r="78" spans="2:11" x14ac:dyDescent="0.25">
      <c r="B78" s="318" t="s">
        <v>1674</v>
      </c>
      <c r="C78" s="319" t="s">
        <v>1674</v>
      </c>
      <c r="D78" s="319" t="s">
        <v>1674</v>
      </c>
      <c r="E78" s="319" t="s">
        <v>1674</v>
      </c>
      <c r="F78" s="319" t="s">
        <v>1674</v>
      </c>
      <c r="G78" s="319" t="s">
        <v>1674</v>
      </c>
      <c r="H78" s="319" t="s">
        <v>1674</v>
      </c>
      <c r="I78" s="319" t="s">
        <v>1674</v>
      </c>
      <c r="J78" s="319" t="s">
        <v>1674</v>
      </c>
      <c r="K78" s="319" t="s">
        <v>1674</v>
      </c>
    </row>
    <row r="79" spans="2:11" x14ac:dyDescent="0.25">
      <c r="B79" s="320" t="s">
        <v>2003</v>
      </c>
      <c r="C79" s="321" t="s">
        <v>580</v>
      </c>
      <c r="D79" s="322" t="s">
        <v>1674</v>
      </c>
      <c r="E79" s="321" t="s">
        <v>1948</v>
      </c>
      <c r="F79" s="323" t="s">
        <v>1674</v>
      </c>
      <c r="G79" s="321" t="s">
        <v>1674</v>
      </c>
      <c r="H79" s="321" t="s">
        <v>1949</v>
      </c>
      <c r="I79" s="323" t="s">
        <v>1674</v>
      </c>
      <c r="J79" s="321" t="s">
        <v>1948</v>
      </c>
      <c r="K79" s="324" t="s">
        <v>1674</v>
      </c>
    </row>
    <row r="80" spans="2:11" ht="9.9499999999999993" customHeight="1" x14ac:dyDescent="0.25">
      <c r="B80" s="325" t="s">
        <v>2004</v>
      </c>
      <c r="C80" s="326">
        <v>20455</v>
      </c>
      <c r="D80" s="327" t="s">
        <v>1674</v>
      </c>
      <c r="E80" s="328">
        <v>15.681298999999999</v>
      </c>
      <c r="F80" s="327" t="s">
        <v>1674</v>
      </c>
      <c r="G80" s="327" t="s">
        <v>1695</v>
      </c>
      <c r="H80" s="329">
        <v>2328440591.1399999</v>
      </c>
      <c r="I80" s="327" t="s">
        <v>1674</v>
      </c>
      <c r="J80" s="328">
        <v>5.5064000000000002</v>
      </c>
      <c r="K80" s="330" t="s">
        <v>1674</v>
      </c>
    </row>
    <row r="81" spans="2:11" ht="9.9499999999999993" customHeight="1" x14ac:dyDescent="0.25">
      <c r="B81" s="337" t="s">
        <v>2005</v>
      </c>
      <c r="C81" s="326">
        <v>10028</v>
      </c>
      <c r="D81" s="327" t="s">
        <v>1674</v>
      </c>
      <c r="E81" s="328">
        <v>7.6877079999999998</v>
      </c>
      <c r="F81" s="327" t="s">
        <v>1674</v>
      </c>
      <c r="G81" s="327" t="s">
        <v>1695</v>
      </c>
      <c r="H81" s="329">
        <v>2097353050.3299999</v>
      </c>
      <c r="I81" s="327" t="s">
        <v>1674</v>
      </c>
      <c r="J81" s="328">
        <v>4.9599000000000002</v>
      </c>
      <c r="K81" s="330" t="s">
        <v>1674</v>
      </c>
    </row>
    <row r="82" spans="2:11" ht="9.9499999999999993" customHeight="1" x14ac:dyDescent="0.25">
      <c r="B82" s="337" t="s">
        <v>2006</v>
      </c>
      <c r="C82" s="326">
        <v>10721</v>
      </c>
      <c r="D82" s="327" t="s">
        <v>1674</v>
      </c>
      <c r="E82" s="328">
        <v>8.2189789999999991</v>
      </c>
      <c r="F82" s="327" t="s">
        <v>1674</v>
      </c>
      <c r="G82" s="327" t="s">
        <v>1695</v>
      </c>
      <c r="H82" s="329">
        <v>2524212759.71</v>
      </c>
      <c r="I82" s="327" t="s">
        <v>1674</v>
      </c>
      <c r="J82" s="328">
        <v>5.9694000000000003</v>
      </c>
      <c r="K82" s="330" t="s">
        <v>1674</v>
      </c>
    </row>
    <row r="83" spans="2:11" ht="9.9499999999999993" customHeight="1" x14ac:dyDescent="0.25">
      <c r="B83" s="337" t="s">
        <v>2007</v>
      </c>
      <c r="C83" s="326">
        <v>10608</v>
      </c>
      <c r="D83" s="327" t="s">
        <v>1674</v>
      </c>
      <c r="E83" s="328">
        <v>8.1323500000000006</v>
      </c>
      <c r="F83" s="327" t="s">
        <v>1674</v>
      </c>
      <c r="G83" s="327" t="s">
        <v>1695</v>
      </c>
      <c r="H83" s="329">
        <v>2825715302.4299998</v>
      </c>
      <c r="I83" s="327" t="s">
        <v>1674</v>
      </c>
      <c r="J83" s="328">
        <v>6.6824000000000003</v>
      </c>
      <c r="K83" s="330" t="s">
        <v>1674</v>
      </c>
    </row>
    <row r="84" spans="2:11" ht="9.9499999999999993" customHeight="1" x14ac:dyDescent="0.25">
      <c r="B84" s="337" t="s">
        <v>2008</v>
      </c>
      <c r="C84" s="326">
        <v>10331</v>
      </c>
      <c r="D84" s="327" t="s">
        <v>1674</v>
      </c>
      <c r="E84" s="328">
        <v>7.9199950000000001</v>
      </c>
      <c r="F84" s="327" t="s">
        <v>1674</v>
      </c>
      <c r="G84" s="327" t="s">
        <v>1695</v>
      </c>
      <c r="H84" s="329">
        <v>3032199429.1999998</v>
      </c>
      <c r="I84" s="327" t="s">
        <v>1674</v>
      </c>
      <c r="J84" s="328">
        <v>7.1707000000000001</v>
      </c>
      <c r="K84" s="330" t="s">
        <v>1674</v>
      </c>
    </row>
    <row r="85" spans="2:11" ht="9.9499999999999993" customHeight="1" x14ac:dyDescent="0.25">
      <c r="B85" s="337" t="s">
        <v>2009</v>
      </c>
      <c r="C85" s="326">
        <v>11279</v>
      </c>
      <c r="D85" s="327" t="s">
        <v>1674</v>
      </c>
      <c r="E85" s="328">
        <v>8.6467550000000006</v>
      </c>
      <c r="F85" s="327" t="s">
        <v>1674</v>
      </c>
      <c r="G85" s="327" t="s">
        <v>1695</v>
      </c>
      <c r="H85" s="329">
        <v>3706874957.23</v>
      </c>
      <c r="I85" s="327" t="s">
        <v>1674</v>
      </c>
      <c r="J85" s="328">
        <v>8.7661999999999995</v>
      </c>
      <c r="K85" s="330" t="s">
        <v>1674</v>
      </c>
    </row>
    <row r="86" spans="2:11" ht="9.9499999999999993" customHeight="1" x14ac:dyDescent="0.25">
      <c r="B86" s="337" t="s">
        <v>2010</v>
      </c>
      <c r="C86" s="326">
        <v>11734</v>
      </c>
      <c r="D86" s="327" t="s">
        <v>1674</v>
      </c>
      <c r="E86" s="328">
        <v>8.9955689999999997</v>
      </c>
      <c r="F86" s="327" t="s">
        <v>1674</v>
      </c>
      <c r="G86" s="327" t="s">
        <v>1695</v>
      </c>
      <c r="H86" s="329">
        <v>4120944417.1399999</v>
      </c>
      <c r="I86" s="327" t="s">
        <v>1674</v>
      </c>
      <c r="J86" s="328">
        <v>9.7454000000000001</v>
      </c>
      <c r="K86" s="330" t="s">
        <v>1674</v>
      </c>
    </row>
    <row r="87" spans="2:11" ht="9.9499999999999993" customHeight="1" x14ac:dyDescent="0.25">
      <c r="B87" s="337" t="s">
        <v>2011</v>
      </c>
      <c r="C87" s="326">
        <v>11009</v>
      </c>
      <c r="D87" s="327" t="s">
        <v>1674</v>
      </c>
      <c r="E87" s="328">
        <v>8.4397660000000005</v>
      </c>
      <c r="F87" s="327" t="s">
        <v>1674</v>
      </c>
      <c r="G87" s="327" t="s">
        <v>1695</v>
      </c>
      <c r="H87" s="329">
        <v>4338158319.6999998</v>
      </c>
      <c r="I87" s="327" t="s">
        <v>1674</v>
      </c>
      <c r="J87" s="328">
        <v>10.2591</v>
      </c>
      <c r="K87" s="330" t="s">
        <v>1674</v>
      </c>
    </row>
    <row r="88" spans="2:11" ht="9.9499999999999993" customHeight="1" x14ac:dyDescent="0.25">
      <c r="B88" s="337" t="s">
        <v>2012</v>
      </c>
      <c r="C88" s="326">
        <v>8808</v>
      </c>
      <c r="D88" s="327" t="s">
        <v>1674</v>
      </c>
      <c r="E88" s="328">
        <v>6.7524259999999998</v>
      </c>
      <c r="F88" s="327" t="s">
        <v>1674</v>
      </c>
      <c r="G88" s="327" t="s">
        <v>1695</v>
      </c>
      <c r="H88" s="329">
        <v>3843199384.1700001</v>
      </c>
      <c r="I88" s="327" t="s">
        <v>1674</v>
      </c>
      <c r="J88" s="328">
        <v>9.0885999999999996</v>
      </c>
      <c r="K88" s="330" t="s">
        <v>1674</v>
      </c>
    </row>
    <row r="89" spans="2:11" ht="9.9499999999999993" customHeight="1" x14ac:dyDescent="0.25">
      <c r="B89" s="337" t="s">
        <v>2013</v>
      </c>
      <c r="C89" s="326">
        <v>7502</v>
      </c>
      <c r="D89" s="327" t="s">
        <v>1674</v>
      </c>
      <c r="E89" s="328">
        <v>5.7512150000000002</v>
      </c>
      <c r="F89" s="327" t="s">
        <v>1674</v>
      </c>
      <c r="G89" s="327" t="s">
        <v>1695</v>
      </c>
      <c r="H89" s="329">
        <v>3432427379.5599999</v>
      </c>
      <c r="I89" s="327" t="s">
        <v>1674</v>
      </c>
      <c r="J89" s="328">
        <v>8.1172000000000004</v>
      </c>
      <c r="K89" s="330" t="s">
        <v>1674</v>
      </c>
    </row>
    <row r="90" spans="2:11" ht="9.9499999999999993" customHeight="1" x14ac:dyDescent="0.25">
      <c r="B90" s="337" t="s">
        <v>2014</v>
      </c>
      <c r="C90" s="326">
        <v>6731</v>
      </c>
      <c r="D90" s="327" t="s">
        <v>1674</v>
      </c>
      <c r="E90" s="328">
        <v>5.1601480000000004</v>
      </c>
      <c r="F90" s="327" t="s">
        <v>1674</v>
      </c>
      <c r="G90" s="327" t="s">
        <v>1695</v>
      </c>
      <c r="H90" s="329">
        <v>3362053015.4699998</v>
      </c>
      <c r="I90" s="327" t="s">
        <v>1674</v>
      </c>
      <c r="J90" s="328">
        <v>7.9507000000000003</v>
      </c>
      <c r="K90" s="330" t="s">
        <v>1674</v>
      </c>
    </row>
    <row r="91" spans="2:11" ht="9.9499999999999993" customHeight="1" x14ac:dyDescent="0.25">
      <c r="B91" s="337" t="s">
        <v>2015</v>
      </c>
      <c r="C91" s="326">
        <v>5904</v>
      </c>
      <c r="D91" s="327" t="s">
        <v>1674</v>
      </c>
      <c r="E91" s="328">
        <v>4.5261500000000003</v>
      </c>
      <c r="F91" s="327" t="s">
        <v>1674</v>
      </c>
      <c r="G91" s="327" t="s">
        <v>1695</v>
      </c>
      <c r="H91" s="329">
        <v>3224504676.8299999</v>
      </c>
      <c r="I91" s="327" t="s">
        <v>1674</v>
      </c>
      <c r="J91" s="328">
        <v>7.6254999999999997</v>
      </c>
      <c r="K91" s="330" t="s">
        <v>1674</v>
      </c>
    </row>
    <row r="92" spans="2:11" ht="9.9499999999999993" customHeight="1" x14ac:dyDescent="0.25">
      <c r="B92" s="337" t="s">
        <v>2016</v>
      </c>
      <c r="C92" s="326">
        <v>4091</v>
      </c>
      <c r="D92" s="327" t="s">
        <v>1674</v>
      </c>
      <c r="E92" s="328">
        <v>3.13626</v>
      </c>
      <c r="F92" s="327" t="s">
        <v>1674</v>
      </c>
      <c r="G92" s="327" t="s">
        <v>1695</v>
      </c>
      <c r="H92" s="329">
        <v>2577808773.0799999</v>
      </c>
      <c r="I92" s="327" t="s">
        <v>1674</v>
      </c>
      <c r="J92" s="328">
        <v>6.0960999999999999</v>
      </c>
      <c r="K92" s="330" t="s">
        <v>1674</v>
      </c>
    </row>
    <row r="93" spans="2:11" ht="9.9499999999999993" customHeight="1" x14ac:dyDescent="0.25">
      <c r="B93" s="325" t="s">
        <v>2017</v>
      </c>
      <c r="C93" s="326">
        <v>1241</v>
      </c>
      <c r="D93" s="327" t="s">
        <v>1674</v>
      </c>
      <c r="E93" s="328">
        <v>0.95138100000000003</v>
      </c>
      <c r="F93" s="327" t="s">
        <v>1674</v>
      </c>
      <c r="G93" s="327" t="s">
        <v>1695</v>
      </c>
      <c r="H93" s="329">
        <v>872114181.78999996</v>
      </c>
      <c r="I93" s="327" t="s">
        <v>1674</v>
      </c>
      <c r="J93" s="328">
        <v>2.0623999999999998</v>
      </c>
      <c r="K93" s="330" t="s">
        <v>1674</v>
      </c>
    </row>
    <row r="94" spans="2:11" ht="15.75" thickBot="1" x14ac:dyDescent="0.3">
      <c r="B94" s="268" t="s">
        <v>1954</v>
      </c>
      <c r="C94" s="331">
        <v>130442</v>
      </c>
      <c r="D94" s="323" t="s">
        <v>1674</v>
      </c>
      <c r="E94" s="332">
        <v>100.000001</v>
      </c>
      <c r="F94" s="323" t="s">
        <v>1674</v>
      </c>
      <c r="G94" s="333" t="s">
        <v>1695</v>
      </c>
      <c r="H94" s="334">
        <v>42286006237.779999</v>
      </c>
      <c r="I94" s="323" t="s">
        <v>1674</v>
      </c>
      <c r="J94" s="332">
        <v>100</v>
      </c>
      <c r="K94" s="335" t="s">
        <v>1674</v>
      </c>
    </row>
    <row r="95" spans="2:11" ht="13.5" customHeight="1" thickTop="1" x14ac:dyDescent="0.25">
      <c r="B95" s="336" t="s">
        <v>2018</v>
      </c>
      <c r="C95" s="162"/>
      <c r="D95" s="162"/>
      <c r="E95" s="162"/>
      <c r="F95" s="162"/>
      <c r="G95" s="162"/>
      <c r="H95" s="162"/>
      <c r="I95" s="162"/>
      <c r="J95" s="162"/>
      <c r="K95" s="162"/>
    </row>
    <row r="96" spans="2:11" x14ac:dyDescent="0.25">
      <c r="B96" s="164" t="s">
        <v>1674</v>
      </c>
      <c r="C96" s="164" t="s">
        <v>1674</v>
      </c>
      <c r="D96" s="164" t="s">
        <v>1674</v>
      </c>
      <c r="E96" s="164" t="s">
        <v>1674</v>
      </c>
      <c r="F96" s="164" t="s">
        <v>1674</v>
      </c>
      <c r="G96" s="164" t="s">
        <v>1674</v>
      </c>
      <c r="H96" s="164" t="s">
        <v>1674</v>
      </c>
      <c r="I96" s="164" t="s">
        <v>1674</v>
      </c>
      <c r="J96" s="164" t="s">
        <v>1674</v>
      </c>
      <c r="K96" s="164" t="s">
        <v>1674</v>
      </c>
    </row>
    <row r="97" spans="2:11" x14ac:dyDescent="0.25">
      <c r="B97" s="316" t="s">
        <v>2019</v>
      </c>
      <c r="C97" s="162"/>
      <c r="D97" s="162"/>
      <c r="E97" s="162"/>
      <c r="F97" s="162"/>
      <c r="G97" s="162"/>
      <c r="H97" s="162"/>
      <c r="I97" s="162"/>
      <c r="J97" s="162"/>
      <c r="K97" s="317" t="s">
        <v>1674</v>
      </c>
    </row>
    <row r="98" spans="2:11" x14ac:dyDescent="0.25">
      <c r="B98" s="318" t="s">
        <v>1674</v>
      </c>
      <c r="C98" s="319" t="s">
        <v>1674</v>
      </c>
      <c r="D98" s="319" t="s">
        <v>1674</v>
      </c>
      <c r="E98" s="319" t="s">
        <v>1674</v>
      </c>
      <c r="F98" s="319" t="s">
        <v>1674</v>
      </c>
      <c r="G98" s="319" t="s">
        <v>1674</v>
      </c>
      <c r="H98" s="319" t="s">
        <v>1674</v>
      </c>
      <c r="I98" s="319" t="s">
        <v>1674</v>
      </c>
      <c r="J98" s="319" t="s">
        <v>1674</v>
      </c>
      <c r="K98" s="319" t="s">
        <v>1674</v>
      </c>
    </row>
    <row r="99" spans="2:11" x14ac:dyDescent="0.25">
      <c r="B99" s="320" t="s">
        <v>2020</v>
      </c>
      <c r="C99" s="321" t="s">
        <v>580</v>
      </c>
      <c r="D99" s="322" t="s">
        <v>1674</v>
      </c>
      <c r="E99" s="321" t="s">
        <v>1948</v>
      </c>
      <c r="F99" s="323" t="s">
        <v>1674</v>
      </c>
      <c r="G99" s="321" t="s">
        <v>1674</v>
      </c>
      <c r="H99" s="321" t="s">
        <v>1949</v>
      </c>
      <c r="I99" s="323" t="s">
        <v>1674</v>
      </c>
      <c r="J99" s="321" t="s">
        <v>1948</v>
      </c>
      <c r="K99" s="324" t="s">
        <v>1674</v>
      </c>
    </row>
    <row r="100" spans="2:11" ht="9.9499999999999993" customHeight="1" x14ac:dyDescent="0.25">
      <c r="B100" s="325" t="s">
        <v>2021</v>
      </c>
      <c r="C100" s="326">
        <v>47918</v>
      </c>
      <c r="D100" s="327" t="s">
        <v>1674</v>
      </c>
      <c r="E100" s="328">
        <v>36.735101</v>
      </c>
      <c r="F100" s="327" t="s">
        <v>1674</v>
      </c>
      <c r="G100" s="327" t="s">
        <v>1695</v>
      </c>
      <c r="H100" s="329">
        <v>15196248802.610001</v>
      </c>
      <c r="I100" s="327" t="s">
        <v>1674</v>
      </c>
      <c r="J100" s="328">
        <v>35.936799999999998</v>
      </c>
      <c r="K100" s="330" t="s">
        <v>1674</v>
      </c>
    </row>
    <row r="101" spans="2:11" ht="9.9499999999999993" customHeight="1" x14ac:dyDescent="0.25">
      <c r="B101" s="325" t="s">
        <v>2022</v>
      </c>
      <c r="C101" s="326">
        <v>40522</v>
      </c>
      <c r="D101" s="327" t="s">
        <v>1674</v>
      </c>
      <c r="E101" s="328">
        <v>31.065148000000001</v>
      </c>
      <c r="F101" s="327" t="s">
        <v>1674</v>
      </c>
      <c r="G101" s="327" t="s">
        <v>1695</v>
      </c>
      <c r="H101" s="329">
        <v>14066643104.120001</v>
      </c>
      <c r="I101" s="327" t="s">
        <v>1674</v>
      </c>
      <c r="J101" s="328">
        <v>33.265500000000003</v>
      </c>
      <c r="K101" s="330" t="s">
        <v>1674</v>
      </c>
    </row>
    <row r="102" spans="2:11" ht="9.9499999999999993" customHeight="1" x14ac:dyDescent="0.25">
      <c r="B102" s="325" t="s">
        <v>2023</v>
      </c>
      <c r="C102" s="326">
        <v>20971</v>
      </c>
      <c r="D102" s="327" t="s">
        <v>1674</v>
      </c>
      <c r="E102" s="328">
        <v>16.076877</v>
      </c>
      <c r="F102" s="327" t="s">
        <v>1674</v>
      </c>
      <c r="G102" s="327" t="s">
        <v>1695</v>
      </c>
      <c r="H102" s="329">
        <v>6376466399.8599997</v>
      </c>
      <c r="I102" s="327" t="s">
        <v>1674</v>
      </c>
      <c r="J102" s="328">
        <v>15.0794</v>
      </c>
      <c r="K102" s="330" t="s">
        <v>1674</v>
      </c>
    </row>
    <row r="103" spans="2:11" ht="9.9499999999999993" customHeight="1" x14ac:dyDescent="0.25">
      <c r="B103" s="325" t="s">
        <v>2024</v>
      </c>
      <c r="C103" s="326">
        <v>9361</v>
      </c>
      <c r="D103" s="327" t="s">
        <v>1674</v>
      </c>
      <c r="E103" s="328">
        <v>7.1763700000000004</v>
      </c>
      <c r="F103" s="327" t="s">
        <v>1674</v>
      </c>
      <c r="G103" s="327" t="s">
        <v>1695</v>
      </c>
      <c r="H103" s="329">
        <v>2950860550.98</v>
      </c>
      <c r="I103" s="327" t="s">
        <v>1674</v>
      </c>
      <c r="J103" s="328">
        <v>6.9782999999999999</v>
      </c>
      <c r="K103" s="330" t="s">
        <v>1674</v>
      </c>
    </row>
    <row r="104" spans="2:11" ht="9.9499999999999993" customHeight="1" x14ac:dyDescent="0.25">
      <c r="B104" s="325" t="s">
        <v>2025</v>
      </c>
      <c r="C104" s="326">
        <v>10835</v>
      </c>
      <c r="D104" s="327" t="s">
        <v>1674</v>
      </c>
      <c r="E104" s="328">
        <v>8.3063739999999999</v>
      </c>
      <c r="F104" s="327" t="s">
        <v>1674</v>
      </c>
      <c r="G104" s="327" t="s">
        <v>1695</v>
      </c>
      <c r="H104" s="329">
        <v>3458335620.1700001</v>
      </c>
      <c r="I104" s="327" t="s">
        <v>1674</v>
      </c>
      <c r="J104" s="328">
        <v>8.1783999999999999</v>
      </c>
      <c r="K104" s="330" t="s">
        <v>1674</v>
      </c>
    </row>
    <row r="105" spans="2:11" ht="9.9499999999999993" customHeight="1" x14ac:dyDescent="0.25">
      <c r="B105" s="325" t="s">
        <v>2026</v>
      </c>
      <c r="C105" s="326">
        <v>759</v>
      </c>
      <c r="D105" s="327" t="s">
        <v>1674</v>
      </c>
      <c r="E105" s="328">
        <v>0.58186800000000005</v>
      </c>
      <c r="F105" s="327" t="s">
        <v>1674</v>
      </c>
      <c r="G105" s="327" t="s">
        <v>1695</v>
      </c>
      <c r="H105" s="329">
        <v>222022160.11000001</v>
      </c>
      <c r="I105" s="327" t="s">
        <v>1674</v>
      </c>
      <c r="J105" s="328">
        <v>0.52500000000000002</v>
      </c>
      <c r="K105" s="330" t="s">
        <v>1674</v>
      </c>
    </row>
    <row r="106" spans="2:11" ht="9.9499999999999993" customHeight="1" x14ac:dyDescent="0.25">
      <c r="B106" s="325" t="s">
        <v>2027</v>
      </c>
      <c r="C106" s="326">
        <v>43</v>
      </c>
      <c r="D106" s="327" t="s">
        <v>1674</v>
      </c>
      <c r="E106" s="328">
        <v>3.2965000000000001E-2</v>
      </c>
      <c r="F106" s="327" t="s">
        <v>1674</v>
      </c>
      <c r="G106" s="327" t="s">
        <v>1695</v>
      </c>
      <c r="H106" s="329">
        <v>10046789.619999999</v>
      </c>
      <c r="I106" s="327" t="s">
        <v>1674</v>
      </c>
      <c r="J106" s="328">
        <v>2.3800000000000002E-2</v>
      </c>
      <c r="K106" s="330" t="s">
        <v>1674</v>
      </c>
    </row>
    <row r="107" spans="2:11" ht="9.9499999999999993" customHeight="1" x14ac:dyDescent="0.25">
      <c r="B107" s="325" t="s">
        <v>2028</v>
      </c>
      <c r="C107" s="326">
        <v>31</v>
      </c>
      <c r="D107" s="327" t="s">
        <v>1674</v>
      </c>
      <c r="E107" s="328">
        <v>2.3765000000000001E-2</v>
      </c>
      <c r="F107" s="327" t="s">
        <v>1674</v>
      </c>
      <c r="G107" s="327" t="s">
        <v>1695</v>
      </c>
      <c r="H107" s="329">
        <v>4903599.6500000004</v>
      </c>
      <c r="I107" s="327" t="s">
        <v>1674</v>
      </c>
      <c r="J107" s="328">
        <v>1.1599999999999999E-2</v>
      </c>
      <c r="K107" s="330" t="s">
        <v>1674</v>
      </c>
    </row>
    <row r="108" spans="2:11" ht="9.9499999999999993" customHeight="1" x14ac:dyDescent="0.25">
      <c r="B108" s="325" t="s">
        <v>2029</v>
      </c>
      <c r="C108" s="326">
        <v>2</v>
      </c>
      <c r="D108" s="327" t="s">
        <v>1674</v>
      </c>
      <c r="E108" s="328">
        <v>1.5330000000000001E-3</v>
      </c>
      <c r="F108" s="327" t="s">
        <v>1674</v>
      </c>
      <c r="G108" s="327" t="s">
        <v>1695</v>
      </c>
      <c r="H108" s="329">
        <v>479210.66</v>
      </c>
      <c r="I108" s="327" t="s">
        <v>1674</v>
      </c>
      <c r="J108" s="328">
        <v>1.1000000000000001E-3</v>
      </c>
      <c r="K108" s="330" t="s">
        <v>1674</v>
      </c>
    </row>
    <row r="109" spans="2:11" ht="15.75" thickBot="1" x14ac:dyDescent="0.3">
      <c r="B109" s="268" t="s">
        <v>1954</v>
      </c>
      <c r="C109" s="331">
        <v>130442</v>
      </c>
      <c r="D109" s="323" t="s">
        <v>1674</v>
      </c>
      <c r="E109" s="332">
        <v>100.000001</v>
      </c>
      <c r="F109" s="323" t="s">
        <v>1674</v>
      </c>
      <c r="G109" s="333" t="s">
        <v>1695</v>
      </c>
      <c r="H109" s="334">
        <v>42286006237.779999</v>
      </c>
      <c r="I109" s="323" t="s">
        <v>1674</v>
      </c>
      <c r="J109" s="332">
        <v>99.999899999999997</v>
      </c>
      <c r="K109" s="335" t="s">
        <v>1674</v>
      </c>
    </row>
    <row r="110" spans="2:11" ht="15.75" thickTop="1" x14ac:dyDescent="0.25">
      <c r="B110" s="164" t="s">
        <v>1674</v>
      </c>
      <c r="C110" s="164" t="s">
        <v>1674</v>
      </c>
      <c r="D110" s="164" t="s">
        <v>1674</v>
      </c>
      <c r="E110" s="164" t="s">
        <v>1674</v>
      </c>
      <c r="F110" s="164" t="s">
        <v>1674</v>
      </c>
      <c r="G110" s="164" t="s">
        <v>1674</v>
      </c>
      <c r="H110" s="164" t="s">
        <v>1674</v>
      </c>
      <c r="I110" s="164" t="s">
        <v>1674</v>
      </c>
      <c r="J110" s="164" t="s">
        <v>1674</v>
      </c>
      <c r="K110" s="164" t="s">
        <v>1674</v>
      </c>
    </row>
    <row r="111" spans="2:11" x14ac:dyDescent="0.25">
      <c r="B111" s="316" t="s">
        <v>2030</v>
      </c>
      <c r="C111" s="162"/>
      <c r="D111" s="162"/>
      <c r="E111" s="162"/>
      <c r="F111" s="162"/>
      <c r="G111" s="162"/>
      <c r="H111" s="162"/>
      <c r="I111" s="162"/>
      <c r="J111" s="162"/>
      <c r="K111" s="317" t="s">
        <v>1674</v>
      </c>
    </row>
    <row r="112" spans="2:11" x14ac:dyDescent="0.25">
      <c r="B112" s="318" t="s">
        <v>1674</v>
      </c>
      <c r="C112" s="319" t="s">
        <v>1674</v>
      </c>
      <c r="D112" s="319" t="s">
        <v>1674</v>
      </c>
      <c r="E112" s="319" t="s">
        <v>1674</v>
      </c>
      <c r="F112" s="319" t="s">
        <v>1674</v>
      </c>
      <c r="G112" s="319" t="s">
        <v>1674</v>
      </c>
      <c r="H112" s="319" t="s">
        <v>1674</v>
      </c>
      <c r="I112" s="319" t="s">
        <v>1674</v>
      </c>
      <c r="J112" s="319" t="s">
        <v>1674</v>
      </c>
      <c r="K112" s="319" t="s">
        <v>1674</v>
      </c>
    </row>
    <row r="113" spans="2:11" x14ac:dyDescent="0.25">
      <c r="B113" s="320" t="s">
        <v>2031</v>
      </c>
      <c r="C113" s="321" t="s">
        <v>580</v>
      </c>
      <c r="D113" s="322" t="s">
        <v>1674</v>
      </c>
      <c r="E113" s="321" t="s">
        <v>1948</v>
      </c>
      <c r="F113" s="323" t="s">
        <v>1674</v>
      </c>
      <c r="G113" s="321" t="s">
        <v>1674</v>
      </c>
      <c r="H113" s="321" t="s">
        <v>1949</v>
      </c>
      <c r="I113" s="323" t="s">
        <v>1674</v>
      </c>
      <c r="J113" s="321" t="s">
        <v>1948</v>
      </c>
      <c r="K113" s="324" t="s">
        <v>1674</v>
      </c>
    </row>
    <row r="114" spans="2:11" ht="9.9499999999999993" customHeight="1" x14ac:dyDescent="0.25">
      <c r="B114" s="325" t="s">
        <v>2032</v>
      </c>
      <c r="C114" s="326">
        <v>18694</v>
      </c>
      <c r="D114" s="327" t="s">
        <v>1674</v>
      </c>
      <c r="E114" s="328">
        <v>14.331274000000001</v>
      </c>
      <c r="F114" s="327" t="s">
        <v>1674</v>
      </c>
      <c r="G114" s="327" t="s">
        <v>1695</v>
      </c>
      <c r="H114" s="329">
        <v>1113221242.5999999</v>
      </c>
      <c r="I114" s="327" t="s">
        <v>1674</v>
      </c>
      <c r="J114" s="328">
        <v>2.6326000000000001</v>
      </c>
      <c r="K114" s="330" t="s">
        <v>1674</v>
      </c>
    </row>
    <row r="115" spans="2:11" ht="9.9499999999999993" customHeight="1" x14ac:dyDescent="0.25">
      <c r="B115" s="325" t="s">
        <v>2033</v>
      </c>
      <c r="C115" s="326">
        <v>31200</v>
      </c>
      <c r="D115" s="327" t="s">
        <v>1674</v>
      </c>
      <c r="E115" s="328">
        <v>23.918676000000001</v>
      </c>
      <c r="F115" s="327" t="s">
        <v>1674</v>
      </c>
      <c r="G115" s="327" t="s">
        <v>1695</v>
      </c>
      <c r="H115" s="329">
        <v>4704524671.4700003</v>
      </c>
      <c r="I115" s="327" t="s">
        <v>1674</v>
      </c>
      <c r="J115" s="328">
        <v>11.125500000000001</v>
      </c>
      <c r="K115" s="330" t="s">
        <v>1674</v>
      </c>
    </row>
    <row r="116" spans="2:11" ht="9.9499999999999993" customHeight="1" x14ac:dyDescent="0.25">
      <c r="B116" s="325" t="s">
        <v>2034</v>
      </c>
      <c r="C116" s="326">
        <v>26411</v>
      </c>
      <c r="D116" s="327" t="s">
        <v>1674</v>
      </c>
      <c r="E116" s="328">
        <v>20.247312999999998</v>
      </c>
      <c r="F116" s="327" t="s">
        <v>1674</v>
      </c>
      <c r="G116" s="327" t="s">
        <v>1695</v>
      </c>
      <c r="H116" s="329">
        <v>6550844392.6700001</v>
      </c>
      <c r="I116" s="327" t="s">
        <v>1674</v>
      </c>
      <c r="J116" s="328">
        <v>15.4918</v>
      </c>
      <c r="K116" s="330" t="s">
        <v>1674</v>
      </c>
    </row>
    <row r="117" spans="2:11" ht="9.9499999999999993" customHeight="1" x14ac:dyDescent="0.25">
      <c r="B117" s="325" t="s">
        <v>2035</v>
      </c>
      <c r="C117" s="326">
        <v>18059</v>
      </c>
      <c r="D117" s="327" t="s">
        <v>1674</v>
      </c>
      <c r="E117" s="328">
        <v>13.844467</v>
      </c>
      <c r="F117" s="327" t="s">
        <v>1674</v>
      </c>
      <c r="G117" s="327" t="s">
        <v>1695</v>
      </c>
      <c r="H117" s="329">
        <v>6278458447.9499998</v>
      </c>
      <c r="I117" s="327" t="s">
        <v>1674</v>
      </c>
      <c r="J117" s="328">
        <v>14.8476</v>
      </c>
      <c r="K117" s="330" t="s">
        <v>1674</v>
      </c>
    </row>
    <row r="118" spans="2:11" ht="9.9499999999999993" customHeight="1" x14ac:dyDescent="0.25">
      <c r="B118" s="325" t="s">
        <v>2036</v>
      </c>
      <c r="C118" s="326">
        <v>12400</v>
      </c>
      <c r="D118" s="327" t="s">
        <v>1674</v>
      </c>
      <c r="E118" s="328">
        <v>9.5061409999999995</v>
      </c>
      <c r="F118" s="327" t="s">
        <v>1674</v>
      </c>
      <c r="G118" s="327" t="s">
        <v>1695</v>
      </c>
      <c r="H118" s="329">
        <v>5554182319.1899996</v>
      </c>
      <c r="I118" s="327" t="s">
        <v>1674</v>
      </c>
      <c r="J118" s="328">
        <v>13.1348</v>
      </c>
      <c r="K118" s="330" t="s">
        <v>1674</v>
      </c>
    </row>
    <row r="119" spans="2:11" ht="9.9499999999999993" customHeight="1" x14ac:dyDescent="0.25">
      <c r="B119" s="325" t="s">
        <v>2037</v>
      </c>
      <c r="C119" s="326">
        <v>7973</v>
      </c>
      <c r="D119" s="327" t="s">
        <v>1674</v>
      </c>
      <c r="E119" s="328">
        <v>6.1122949999999996</v>
      </c>
      <c r="F119" s="327" t="s">
        <v>1674</v>
      </c>
      <c r="G119" s="327" t="s">
        <v>1695</v>
      </c>
      <c r="H119" s="329">
        <v>4362446854.6300001</v>
      </c>
      <c r="I119" s="327" t="s">
        <v>1674</v>
      </c>
      <c r="J119" s="328">
        <v>10.3165</v>
      </c>
      <c r="K119" s="330" t="s">
        <v>1674</v>
      </c>
    </row>
    <row r="120" spans="2:11" ht="9.9499999999999993" customHeight="1" x14ac:dyDescent="0.25">
      <c r="B120" s="325" t="s">
        <v>2038</v>
      </c>
      <c r="C120" s="326">
        <v>5060</v>
      </c>
      <c r="D120" s="327" t="s">
        <v>1674</v>
      </c>
      <c r="E120" s="328">
        <v>3.8791190000000002</v>
      </c>
      <c r="F120" s="327" t="s">
        <v>1674</v>
      </c>
      <c r="G120" s="327" t="s">
        <v>1695</v>
      </c>
      <c r="H120" s="329">
        <v>3275532511.5</v>
      </c>
      <c r="I120" s="327" t="s">
        <v>1674</v>
      </c>
      <c r="J120" s="328">
        <v>7.7461000000000002</v>
      </c>
      <c r="K120" s="330" t="s">
        <v>1674</v>
      </c>
    </row>
    <row r="121" spans="2:11" ht="9.9499999999999993" customHeight="1" x14ac:dyDescent="0.25">
      <c r="B121" s="325" t="s">
        <v>2039</v>
      </c>
      <c r="C121" s="326">
        <v>3516</v>
      </c>
      <c r="D121" s="327" t="s">
        <v>1674</v>
      </c>
      <c r="E121" s="328">
        <v>2.6954509999999998</v>
      </c>
      <c r="F121" s="327" t="s">
        <v>1674</v>
      </c>
      <c r="G121" s="327" t="s">
        <v>1695</v>
      </c>
      <c r="H121" s="329">
        <v>2627194691.0799999</v>
      </c>
      <c r="I121" s="327" t="s">
        <v>1674</v>
      </c>
      <c r="J121" s="328">
        <v>6.2129000000000003</v>
      </c>
      <c r="K121" s="330" t="s">
        <v>1674</v>
      </c>
    </row>
    <row r="122" spans="2:11" ht="9.9499999999999993" customHeight="1" x14ac:dyDescent="0.25">
      <c r="B122" s="325" t="s">
        <v>2040</v>
      </c>
      <c r="C122" s="326">
        <v>2194</v>
      </c>
      <c r="D122" s="327" t="s">
        <v>1674</v>
      </c>
      <c r="E122" s="328">
        <v>1.6819740000000001</v>
      </c>
      <c r="F122" s="327" t="s">
        <v>1674</v>
      </c>
      <c r="G122" s="327" t="s">
        <v>1695</v>
      </c>
      <c r="H122" s="329">
        <v>1858316781.75</v>
      </c>
      <c r="I122" s="327" t="s">
        <v>1674</v>
      </c>
      <c r="J122" s="328">
        <v>4.3945999999999996</v>
      </c>
      <c r="K122" s="330" t="s">
        <v>1674</v>
      </c>
    </row>
    <row r="123" spans="2:11" ht="9.9499999999999993" customHeight="1" x14ac:dyDescent="0.25">
      <c r="B123" s="325" t="s">
        <v>2041</v>
      </c>
      <c r="C123" s="326">
        <v>1504</v>
      </c>
      <c r="D123" s="327" t="s">
        <v>1674</v>
      </c>
      <c r="E123" s="328">
        <v>1.153003</v>
      </c>
      <c r="F123" s="327" t="s">
        <v>1674</v>
      </c>
      <c r="G123" s="327" t="s">
        <v>1695</v>
      </c>
      <c r="H123" s="329">
        <v>1426661158.6099999</v>
      </c>
      <c r="I123" s="327" t="s">
        <v>1674</v>
      </c>
      <c r="J123" s="328">
        <v>3.3738000000000001</v>
      </c>
      <c r="K123" s="330" t="s">
        <v>1674</v>
      </c>
    </row>
    <row r="124" spans="2:11" ht="9.9499999999999993" customHeight="1" x14ac:dyDescent="0.25">
      <c r="B124" s="325" t="s">
        <v>2042</v>
      </c>
      <c r="C124" s="326">
        <v>2714</v>
      </c>
      <c r="D124" s="327" t="s">
        <v>1674</v>
      </c>
      <c r="E124" s="328">
        <v>2.0806179999999999</v>
      </c>
      <c r="F124" s="327" t="s">
        <v>1674</v>
      </c>
      <c r="G124" s="327" t="s">
        <v>1695</v>
      </c>
      <c r="H124" s="329">
        <v>3187344595.5799999</v>
      </c>
      <c r="I124" s="327" t="s">
        <v>1674</v>
      </c>
      <c r="J124" s="328">
        <v>7.5376000000000003</v>
      </c>
      <c r="K124" s="330" t="s">
        <v>1674</v>
      </c>
    </row>
    <row r="125" spans="2:11" ht="9.9499999999999993" customHeight="1" x14ac:dyDescent="0.25">
      <c r="B125" s="325" t="s">
        <v>2043</v>
      </c>
      <c r="C125" s="326">
        <v>506</v>
      </c>
      <c r="D125" s="327" t="s">
        <v>1674</v>
      </c>
      <c r="E125" s="328">
        <v>0.38791199999999998</v>
      </c>
      <c r="F125" s="327" t="s">
        <v>1674</v>
      </c>
      <c r="G125" s="327" t="s">
        <v>1695</v>
      </c>
      <c r="H125" s="329">
        <v>862354017.53999996</v>
      </c>
      <c r="I125" s="327" t="s">
        <v>1674</v>
      </c>
      <c r="J125" s="328">
        <v>2.0392999999999999</v>
      </c>
      <c r="K125" s="330" t="s">
        <v>1674</v>
      </c>
    </row>
    <row r="126" spans="2:11" ht="9.9499999999999993" customHeight="1" x14ac:dyDescent="0.25">
      <c r="B126" s="325" t="s">
        <v>2044</v>
      </c>
      <c r="C126" s="326">
        <v>209</v>
      </c>
      <c r="D126" s="327" t="s">
        <v>1674</v>
      </c>
      <c r="E126" s="328">
        <v>0.16022400000000001</v>
      </c>
      <c r="F126" s="327" t="s">
        <v>1674</v>
      </c>
      <c r="G126" s="327" t="s">
        <v>1695</v>
      </c>
      <c r="H126" s="329">
        <v>478855993.32999998</v>
      </c>
      <c r="I126" s="327" t="s">
        <v>1674</v>
      </c>
      <c r="J126" s="328">
        <v>1.1324000000000001</v>
      </c>
      <c r="K126" s="330" t="s">
        <v>1674</v>
      </c>
    </row>
    <row r="127" spans="2:11" ht="9.9499999999999993" customHeight="1" x14ac:dyDescent="0.25">
      <c r="B127" s="325" t="s">
        <v>2045</v>
      </c>
      <c r="C127" s="326">
        <v>2</v>
      </c>
      <c r="D127" s="327" t="s">
        <v>1674</v>
      </c>
      <c r="E127" s="328">
        <v>1.5330000000000001E-3</v>
      </c>
      <c r="F127" s="327" t="s">
        <v>1674</v>
      </c>
      <c r="G127" s="327" t="s">
        <v>1695</v>
      </c>
      <c r="H127" s="329">
        <v>6068559.8799999999</v>
      </c>
      <c r="I127" s="327" t="s">
        <v>1674</v>
      </c>
      <c r="J127" s="328">
        <v>1.44E-2</v>
      </c>
      <c r="K127" s="330" t="s">
        <v>1674</v>
      </c>
    </row>
    <row r="128" spans="2:11" ht="15.75" thickBot="1" x14ac:dyDescent="0.3">
      <c r="B128" s="268" t="s">
        <v>1954</v>
      </c>
      <c r="C128" s="331">
        <v>130442</v>
      </c>
      <c r="D128" s="323" t="s">
        <v>1674</v>
      </c>
      <c r="E128" s="332">
        <v>100</v>
      </c>
      <c r="F128" s="323" t="s">
        <v>1674</v>
      </c>
      <c r="G128" s="333" t="s">
        <v>1695</v>
      </c>
      <c r="H128" s="334">
        <v>42286006237.779999</v>
      </c>
      <c r="I128" s="323" t="s">
        <v>1674</v>
      </c>
      <c r="J128" s="332">
        <v>99.999899999999997</v>
      </c>
      <c r="K128" s="335" t="s">
        <v>1674</v>
      </c>
    </row>
    <row r="129" spans="2:11" ht="15.75" thickTop="1" x14ac:dyDescent="0.25">
      <c r="B129" s="164" t="s">
        <v>1674</v>
      </c>
      <c r="C129" s="164" t="s">
        <v>1674</v>
      </c>
      <c r="D129" s="164" t="s">
        <v>1674</v>
      </c>
      <c r="E129" s="164" t="s">
        <v>1674</v>
      </c>
      <c r="F129" s="164" t="s">
        <v>1674</v>
      </c>
      <c r="G129" s="164" t="s">
        <v>1674</v>
      </c>
      <c r="H129" s="164" t="s">
        <v>1674</v>
      </c>
      <c r="I129" s="164" t="s">
        <v>1674</v>
      </c>
      <c r="J129" s="164" t="s">
        <v>1674</v>
      </c>
      <c r="K129" s="164" t="s">
        <v>1674</v>
      </c>
    </row>
    <row r="130" spans="2:11" x14ac:dyDescent="0.25">
      <c r="B130" s="316" t="s">
        <v>2046</v>
      </c>
      <c r="C130" s="162"/>
      <c r="D130" s="162"/>
      <c r="E130" s="162"/>
      <c r="F130" s="162"/>
      <c r="G130" s="162"/>
      <c r="H130" s="162"/>
      <c r="I130" s="162"/>
      <c r="J130" s="162"/>
      <c r="K130" s="317" t="s">
        <v>1674</v>
      </c>
    </row>
    <row r="131" spans="2:11" x14ac:dyDescent="0.25">
      <c r="B131" s="318" t="s">
        <v>1674</v>
      </c>
      <c r="C131" s="319" t="s">
        <v>1674</v>
      </c>
      <c r="D131" s="319" t="s">
        <v>1674</v>
      </c>
      <c r="E131" s="319" t="s">
        <v>1674</v>
      </c>
      <c r="F131" s="319" t="s">
        <v>1674</v>
      </c>
      <c r="G131" s="319" t="s">
        <v>1674</v>
      </c>
      <c r="H131" s="319" t="s">
        <v>1674</v>
      </c>
      <c r="I131" s="319" t="s">
        <v>1674</v>
      </c>
      <c r="J131" s="319" t="s">
        <v>1674</v>
      </c>
      <c r="K131" s="319" t="s">
        <v>1674</v>
      </c>
    </row>
    <row r="132" spans="2:11" x14ac:dyDescent="0.25">
      <c r="B132" s="320" t="s">
        <v>2047</v>
      </c>
      <c r="C132" s="321" t="s">
        <v>580</v>
      </c>
      <c r="D132" s="322" t="s">
        <v>1674</v>
      </c>
      <c r="E132" s="321" t="s">
        <v>1948</v>
      </c>
      <c r="F132" s="323" t="s">
        <v>1674</v>
      </c>
      <c r="G132" s="321" t="s">
        <v>1674</v>
      </c>
      <c r="H132" s="321" t="s">
        <v>1949</v>
      </c>
      <c r="I132" s="323" t="s">
        <v>1674</v>
      </c>
      <c r="J132" s="321" t="s">
        <v>1948</v>
      </c>
      <c r="K132" s="324" t="s">
        <v>1674</v>
      </c>
    </row>
    <row r="133" spans="2:11" ht="9.9499999999999993" customHeight="1" x14ac:dyDescent="0.25">
      <c r="B133" s="325" t="s">
        <v>2048</v>
      </c>
      <c r="C133" s="326">
        <v>28055</v>
      </c>
      <c r="D133" s="327" t="s">
        <v>1674</v>
      </c>
      <c r="E133" s="328">
        <v>21.507643000000002</v>
      </c>
      <c r="F133" s="327" t="s">
        <v>1674</v>
      </c>
      <c r="G133" s="327" t="s">
        <v>1695</v>
      </c>
      <c r="H133" s="329">
        <v>7297619133.2200003</v>
      </c>
      <c r="I133" s="327" t="s">
        <v>1674</v>
      </c>
      <c r="J133" s="328">
        <v>17.2578</v>
      </c>
      <c r="K133" s="330" t="s">
        <v>1674</v>
      </c>
    </row>
    <row r="134" spans="2:11" ht="9.9499999999999993" customHeight="1" x14ac:dyDescent="0.25">
      <c r="B134" s="325" t="s">
        <v>2049</v>
      </c>
      <c r="C134" s="326">
        <v>6039</v>
      </c>
      <c r="D134" s="327" t="s">
        <v>1674</v>
      </c>
      <c r="E134" s="328">
        <v>4.6296439999999999</v>
      </c>
      <c r="F134" s="327" t="s">
        <v>1674</v>
      </c>
      <c r="G134" s="327" t="s">
        <v>1695</v>
      </c>
      <c r="H134" s="329">
        <v>1935786739.4000001</v>
      </c>
      <c r="I134" s="327" t="s">
        <v>1674</v>
      </c>
      <c r="J134" s="328">
        <v>4.5777999999999999</v>
      </c>
      <c r="K134" s="330" t="s">
        <v>1674</v>
      </c>
    </row>
    <row r="135" spans="2:11" ht="9.9499999999999993" customHeight="1" x14ac:dyDescent="0.25">
      <c r="B135" s="325" t="s">
        <v>2050</v>
      </c>
      <c r="C135" s="326">
        <v>84971</v>
      </c>
      <c r="D135" s="327" t="s">
        <v>1674</v>
      </c>
      <c r="E135" s="328">
        <v>65.140828999999997</v>
      </c>
      <c r="F135" s="327" t="s">
        <v>1674</v>
      </c>
      <c r="G135" s="327" t="s">
        <v>1695</v>
      </c>
      <c r="H135" s="329">
        <v>29091239203.560001</v>
      </c>
      <c r="I135" s="327" t="s">
        <v>1674</v>
      </c>
      <c r="J135" s="328">
        <v>68.796400000000006</v>
      </c>
      <c r="K135" s="330" t="s">
        <v>1674</v>
      </c>
    </row>
    <row r="136" spans="2:11" ht="9.9499999999999993" customHeight="1" x14ac:dyDescent="0.25">
      <c r="B136" s="325" t="s">
        <v>2051</v>
      </c>
      <c r="C136" s="326">
        <v>11377</v>
      </c>
      <c r="D136" s="327" t="s">
        <v>1674</v>
      </c>
      <c r="E136" s="328">
        <v>8.7218839999999993</v>
      </c>
      <c r="F136" s="327" t="s">
        <v>1674</v>
      </c>
      <c r="G136" s="327" t="s">
        <v>1695</v>
      </c>
      <c r="H136" s="329">
        <v>3961361161.5999999</v>
      </c>
      <c r="I136" s="327" t="s">
        <v>1674</v>
      </c>
      <c r="J136" s="328">
        <v>9.3680000000000003</v>
      </c>
      <c r="K136" s="330" t="s">
        <v>1674</v>
      </c>
    </row>
    <row r="137" spans="2:11" ht="15.75" thickBot="1" x14ac:dyDescent="0.3">
      <c r="B137" s="268" t="s">
        <v>1954</v>
      </c>
      <c r="C137" s="331">
        <v>130442</v>
      </c>
      <c r="D137" s="323" t="s">
        <v>1674</v>
      </c>
      <c r="E137" s="332">
        <v>100</v>
      </c>
      <c r="F137" s="323" t="s">
        <v>1674</v>
      </c>
      <c r="G137" s="333" t="s">
        <v>1695</v>
      </c>
      <c r="H137" s="334">
        <v>42286006237.779999</v>
      </c>
      <c r="I137" s="323" t="s">
        <v>1674</v>
      </c>
      <c r="J137" s="332">
        <v>100</v>
      </c>
      <c r="K137" s="335" t="s">
        <v>1674</v>
      </c>
    </row>
    <row r="138" spans="2:11" ht="15.75" thickTop="1" x14ac:dyDescent="0.25">
      <c r="B138" s="338" t="s">
        <v>1674</v>
      </c>
      <c r="C138" s="338" t="s">
        <v>1674</v>
      </c>
      <c r="D138" s="338" t="s">
        <v>1674</v>
      </c>
      <c r="E138" s="338" t="s">
        <v>1674</v>
      </c>
      <c r="F138" s="338" t="s">
        <v>1674</v>
      </c>
      <c r="G138" s="338" t="s">
        <v>1674</v>
      </c>
      <c r="H138" s="338" t="s">
        <v>1674</v>
      </c>
      <c r="I138" s="338" t="s">
        <v>1674</v>
      </c>
      <c r="J138" s="338" t="s">
        <v>1674</v>
      </c>
      <c r="K138" s="338" t="s">
        <v>1674</v>
      </c>
    </row>
    <row r="139" spans="2:11" ht="13.5" customHeight="1" x14ac:dyDescent="0.25">
      <c r="B139" s="336" t="s">
        <v>2052</v>
      </c>
      <c r="C139" s="162"/>
      <c r="D139" s="162"/>
      <c r="E139" s="162"/>
      <c r="F139" s="162"/>
      <c r="G139" s="162"/>
      <c r="H139" s="162"/>
      <c r="I139" s="162"/>
      <c r="J139" s="162"/>
      <c r="K139" s="162"/>
    </row>
    <row r="140" spans="2:11" x14ac:dyDescent="0.25">
      <c r="B140" s="164" t="s">
        <v>1674</v>
      </c>
      <c r="C140" s="164" t="s">
        <v>1674</v>
      </c>
      <c r="D140" s="164" t="s">
        <v>1674</v>
      </c>
      <c r="E140" s="164" t="s">
        <v>1674</v>
      </c>
      <c r="F140" s="164" t="s">
        <v>1674</v>
      </c>
      <c r="G140" s="164" t="s">
        <v>1674</v>
      </c>
      <c r="H140" s="164" t="s">
        <v>1674</v>
      </c>
      <c r="I140" s="164" t="s">
        <v>1674</v>
      </c>
      <c r="J140" s="164" t="s">
        <v>1674</v>
      </c>
      <c r="K140" s="164" t="s">
        <v>1674</v>
      </c>
    </row>
  </sheetData>
  <mergeCells count="14">
    <mergeCell ref="B130:J130"/>
    <mergeCell ref="B139:K139"/>
    <mergeCell ref="B54:J54"/>
    <mergeCell ref="B61:J61"/>
    <mergeCell ref="B77:J77"/>
    <mergeCell ref="B95:K95"/>
    <mergeCell ref="B97:J97"/>
    <mergeCell ref="B111:J111"/>
    <mergeCell ref="B1:J1"/>
    <mergeCell ref="B10:J10"/>
    <mergeCell ref="B27:J27"/>
    <mergeCell ref="B39:J39"/>
    <mergeCell ref="B46:J46"/>
    <mergeCell ref="B52:K52"/>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Report&amp;"Arial,Regular"&amp;K000000
&amp;"Arial,Bold"&amp;5Calculation Date:&amp;"Arial,Regular"  31-Aug-2025
&amp;"Arial,Bold"Date of Report: &amp;"Arial,Regular" 15-Sep-2025</oddHeader>
    <oddFooter>&amp;L&amp;"Calibri,Regular"&amp;8 BMO Covered Bond Program &amp;C&amp;"Calibri,Regular"&amp;8Monthly Investor Report - August 31, 2025&amp;R&amp;"Calibri,Regular"&amp;8&amp;P of &amp;N</oddFooter>
  </headerFooter>
  <rowBreaks count="2" manualBreakCount="2">
    <brk id="53" max="16383" man="1"/>
    <brk id="110"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0DC367C-DC7C-4FCC-9C34-8EE311773DAE}">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microsoft.com/office/2006/metadata/properties"/>
    <ds:schemaRef ds:uri="01c7ed30-b748-4e6f-b72d-51af0829fd38"/>
    <ds:schemaRef ds:uri="6a9f6bf8-3710-4c59-a4eb-7c22c36861d0"/>
    <ds:schemaRef ds:uri="http://purl.org/dc/dcmitype/"/>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D1. NTT General</vt:lpstr>
      <vt:lpstr>D2. NTT General (2)</vt:lpstr>
      <vt:lpstr>D3. NTT Pool Distribution</vt:lpstr>
      <vt:lpstr>D4. NTT Pool Distribution (2)</vt:lpstr>
      <vt:lpstr>D5. NTT Pool Distribution (3)</vt:lpstr>
      <vt:lpstr>D6. NTT Appendix</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2024-07-08T08:36:51Z</cp:lastPrinted>
  <dcterms:created xsi:type="dcterms:W3CDTF">2016-04-21T08:07:20Z</dcterms:created>
  <dcterms:modified xsi:type="dcterms:W3CDTF">2025-09-10T17:17:21Z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0cf00cb3-7a5d-4674-b157-6d675423df49_Enabled">
    <vt:lpwstr>true</vt:lpwstr>
  </property>
  <property fmtid="{D5CDD505-2E9C-101B-9397-08002B2CF9AE}" pid="8" name="MSIP_Label_0cf00cb3-7a5d-4674-b157-6d675423df49_SetDate">
    <vt:lpwstr>2025-05-26T14:34:09Z</vt:lpwstr>
  </property>
  <property fmtid="{D5CDD505-2E9C-101B-9397-08002B2CF9AE}" pid="9" name="MSIP_Label_0cf00cb3-7a5d-4674-b157-6d675423df49_Method">
    <vt:lpwstr>Standard</vt:lpwstr>
  </property>
  <property fmtid="{D5CDD505-2E9C-101B-9397-08002B2CF9AE}" pid="10" name="MSIP_Label_0cf00cb3-7a5d-4674-b157-6d675423df49_Name">
    <vt:lpwstr>Internal</vt:lpwstr>
  </property>
  <property fmtid="{D5CDD505-2E9C-101B-9397-08002B2CF9AE}" pid="11" name="MSIP_Label_0cf00cb3-7a5d-4674-b157-6d675423df49_SiteId">
    <vt:lpwstr>ece76e02-a02b-4c4a-906d-98a34c5ce07a</vt:lpwstr>
  </property>
  <property fmtid="{D5CDD505-2E9C-101B-9397-08002B2CF9AE}" pid="12" name="MSIP_Label_0cf00cb3-7a5d-4674-b157-6d675423df49_ActionId">
    <vt:lpwstr>1cd0d657-ad61-4877-900a-33c4ab888eff</vt:lpwstr>
  </property>
  <property fmtid="{D5CDD505-2E9C-101B-9397-08002B2CF9AE}" pid="13" name="MSIP_Label_0cf00cb3-7a5d-4674-b157-6d675423df49_ContentBits">
    <vt:lpwstr>0</vt:lpwstr>
  </property>
</Properties>
</file>